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5.2\"/>
    </mc:Choice>
  </mc:AlternateContent>
  <bookViews>
    <workbookView xWindow="0" yWindow="0" windowWidth="19200" windowHeight="7020" activeTab="3"/>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externalReferences>
    <externalReference r:id="rId10"/>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7" i="3" l="1"/>
  <c r="H27" i="3"/>
  <c r="G27" i="3"/>
  <c r="F27" i="3"/>
  <c r="D63" i="10"/>
  <c r="D62" i="10"/>
  <c r="D55" i="10"/>
  <c r="D54" i="10"/>
  <c r="D53" i="10" s="1"/>
  <c r="D50" i="10"/>
  <c r="D49" i="10"/>
  <c r="D48" i="10"/>
  <c r="D47" i="10"/>
  <c r="D51" i="10" s="1"/>
  <c r="D46" i="10"/>
  <c r="D45" i="10"/>
  <c r="D42" i="10"/>
  <c r="D41" i="10"/>
  <c r="D40" i="10"/>
  <c r="E40" i="10" s="1"/>
  <c r="D39" i="10"/>
  <c r="E39" i="10" s="1"/>
  <c r="E38" i="10" s="1"/>
  <c r="D36" i="10"/>
  <c r="D35" i="10"/>
  <c r="D33" i="10"/>
  <c r="D32" i="10"/>
  <c r="D31" i="10"/>
  <c r="D30" i="10"/>
  <c r="E30" i="10" s="1"/>
  <c r="D29" i="10"/>
  <c r="D28" i="10"/>
  <c r="D27" i="10"/>
  <c r="D25" i="10"/>
  <c r="D24" i="10"/>
  <c r="D23" i="10"/>
  <c r="D22" i="10"/>
  <c r="D21" i="10"/>
  <c r="D20" i="10"/>
  <c r="D16" i="10"/>
  <c r="D13" i="10"/>
  <c r="D12" i="10"/>
  <c r="D11" i="10"/>
  <c r="D10" i="10"/>
  <c r="C74" i="10"/>
  <c r="F73" i="10"/>
  <c r="D72" i="10"/>
  <c r="C72" i="10"/>
  <c r="E71" i="10"/>
  <c r="E70" i="10"/>
  <c r="E72" i="10" s="1"/>
  <c r="D68" i="10"/>
  <c r="C68" i="10"/>
  <c r="E67" i="10"/>
  <c r="E66" i="10"/>
  <c r="E68" i="10" s="1"/>
  <c r="E63" i="10"/>
  <c r="E62" i="10"/>
  <c r="E61" i="10"/>
  <c r="E60" i="10"/>
  <c r="E59" i="10"/>
  <c r="E56" i="10" s="1"/>
  <c r="E58" i="10"/>
  <c r="E57" i="10"/>
  <c r="D56" i="10"/>
  <c r="C56" i="10"/>
  <c r="E55" i="10"/>
  <c r="E54" i="10"/>
  <c r="E53" i="10" s="1"/>
  <c r="C53" i="10"/>
  <c r="C64" i="10" s="1"/>
  <c r="C51" i="10"/>
  <c r="E50" i="10"/>
  <c r="E49" i="10"/>
  <c r="E48" i="10"/>
  <c r="E47" i="10"/>
  <c r="E46" i="10"/>
  <c r="E42" i="10"/>
  <c r="E41" i="10"/>
  <c r="D38" i="10"/>
  <c r="D37" i="10" s="1"/>
  <c r="C38" i="10"/>
  <c r="C37" i="10"/>
  <c r="E36" i="10"/>
  <c r="D34" i="10"/>
  <c r="C34" i="10"/>
  <c r="E33" i="10"/>
  <c r="E32" i="10"/>
  <c r="E31" i="10"/>
  <c r="E29" i="10"/>
  <c r="E28" i="10"/>
  <c r="E27" i="10"/>
  <c r="C26" i="10"/>
  <c r="E25" i="10"/>
  <c r="E24" i="10"/>
  <c r="E23" i="10"/>
  <c r="E22" i="10"/>
  <c r="E21" i="10"/>
  <c r="D19" i="10"/>
  <c r="C19" i="10"/>
  <c r="C43" i="10" s="1"/>
  <c r="C73" i="10" s="1"/>
  <c r="C17" i="10"/>
  <c r="D17" i="10"/>
  <c r="C14" i="10"/>
  <c r="E13" i="10"/>
  <c r="E11" i="10"/>
  <c r="D14" i="10"/>
  <c r="D64" i="10" l="1"/>
  <c r="D26" i="10"/>
  <c r="D74" i="10"/>
  <c r="D43" i="10"/>
  <c r="D73" i="10" s="1"/>
  <c r="E26" i="10"/>
  <c r="E37" i="10"/>
  <c r="E64" i="10"/>
  <c r="E16" i="10"/>
  <c r="E17" i="10" s="1"/>
  <c r="E20" i="10"/>
  <c r="E19" i="10" s="1"/>
  <c r="E35" i="10"/>
  <c r="E34" i="10" s="1"/>
  <c r="E10" i="10"/>
  <c r="E12" i="10"/>
  <c r="E45" i="10"/>
  <c r="E51" i="10" s="1"/>
  <c r="E74" i="10" l="1"/>
  <c r="E43" i="10"/>
  <c r="E14" i="10"/>
  <c r="E73" i="10" l="1"/>
  <c r="G73" i="10" s="1"/>
  <c r="I59" i="3" l="1"/>
  <c r="H59" i="3"/>
  <c r="G59" i="3"/>
  <c r="F59" i="3"/>
  <c r="I55" i="3"/>
  <c r="H55" i="3"/>
  <c r="G55" i="3"/>
  <c r="F55" i="3"/>
  <c r="I51" i="3"/>
  <c r="H51" i="3"/>
  <c r="G51" i="3"/>
  <c r="F51" i="3"/>
  <c r="H47" i="3"/>
  <c r="I39" i="3"/>
  <c r="H39" i="3"/>
  <c r="G39" i="3"/>
  <c r="F39" i="3"/>
  <c r="F31" i="3"/>
  <c r="I41" i="3"/>
  <c r="I47" i="3" s="1"/>
  <c r="H41" i="3"/>
  <c r="G41" i="3"/>
  <c r="G47" i="3" s="1"/>
  <c r="F41" i="3"/>
  <c r="F47" i="3" s="1"/>
  <c r="I16" i="3"/>
  <c r="H16" i="3"/>
  <c r="G16" i="3"/>
  <c r="F16" i="3"/>
  <c r="I13" i="3"/>
  <c r="H13" i="3"/>
  <c r="G13" i="3"/>
  <c r="F13" i="3"/>
  <c r="H22" i="2"/>
  <c r="H21" i="2"/>
  <c r="E22" i="2"/>
  <c r="E21" i="2"/>
  <c r="G61" i="2"/>
  <c r="F61" i="2"/>
  <c r="D61" i="2"/>
  <c r="C61" i="2"/>
  <c r="H60" i="2"/>
  <c r="E60" i="2"/>
  <c r="G57" i="2"/>
  <c r="F57" i="2"/>
  <c r="H57" i="2" s="1"/>
  <c r="D57" i="2"/>
  <c r="C57" i="2"/>
  <c r="E57" i="2" s="1"/>
  <c r="H56" i="2"/>
  <c r="E56" i="2"/>
  <c r="H55" i="2"/>
  <c r="E55" i="2"/>
  <c r="H52" i="2"/>
  <c r="I52" i="2" s="1"/>
  <c r="C50" i="3" s="1"/>
  <c r="D50" i="3" s="1"/>
  <c r="H51" i="2"/>
  <c r="I51" i="2" s="1"/>
  <c r="C49" i="3" s="1"/>
  <c r="D49" i="3" s="1"/>
  <c r="G53" i="2"/>
  <c r="F53" i="2"/>
  <c r="H53" i="2" s="1"/>
  <c r="I53" i="2" s="1"/>
  <c r="C51" i="3" s="1"/>
  <c r="H47" i="2"/>
  <c r="E47" i="2"/>
  <c r="H45" i="2"/>
  <c r="E45" i="2"/>
  <c r="H44" i="2"/>
  <c r="E44" i="2"/>
  <c r="G43" i="2"/>
  <c r="F43" i="2"/>
  <c r="H43" i="2" s="1"/>
  <c r="D43" i="2"/>
  <c r="C43" i="2"/>
  <c r="H37" i="2"/>
  <c r="H36" i="2"/>
  <c r="H35" i="2"/>
  <c r="H34" i="2"/>
  <c r="E37" i="2"/>
  <c r="E36" i="2"/>
  <c r="I36" i="2" s="1"/>
  <c r="C35" i="3" s="1"/>
  <c r="D35" i="3" s="1"/>
  <c r="E35" i="2"/>
  <c r="I35" i="2" s="1"/>
  <c r="C34" i="3" s="1"/>
  <c r="D34" i="3" s="1"/>
  <c r="E34" i="2"/>
  <c r="H31" i="2"/>
  <c r="H30" i="2"/>
  <c r="H29" i="2"/>
  <c r="E31" i="2"/>
  <c r="E30" i="2"/>
  <c r="E29" i="2"/>
  <c r="G28" i="2"/>
  <c r="F28" i="2"/>
  <c r="H28" i="2" s="1"/>
  <c r="D28" i="2"/>
  <c r="C28" i="2"/>
  <c r="C32" i="2" s="1"/>
  <c r="G17" i="2"/>
  <c r="F17" i="2"/>
  <c r="H17" i="2" s="1"/>
  <c r="D17" i="2"/>
  <c r="C17" i="2"/>
  <c r="E17" i="2" s="1"/>
  <c r="H16" i="2"/>
  <c r="E16" i="2"/>
  <c r="I16" i="2" s="1"/>
  <c r="C15" i="3" s="1"/>
  <c r="D15" i="3" s="1"/>
  <c r="G14" i="2"/>
  <c r="F14" i="2"/>
  <c r="D14" i="2"/>
  <c r="C14" i="2"/>
  <c r="E14" i="2" s="1"/>
  <c r="H13" i="2"/>
  <c r="H12" i="2"/>
  <c r="E13" i="2"/>
  <c r="E12" i="2"/>
  <c r="H11" i="2"/>
  <c r="E11" i="2"/>
  <c r="I37" i="2" l="1"/>
  <c r="C36" i="3" s="1"/>
  <c r="D36" i="3" s="1"/>
  <c r="I60" i="2"/>
  <c r="C58" i="3" s="1"/>
  <c r="D58" i="3" s="1"/>
  <c r="I34" i="2"/>
  <c r="C33" i="3" s="1"/>
  <c r="D33" i="3" s="1"/>
  <c r="I22" i="2"/>
  <c r="C21" i="3" s="1"/>
  <c r="D21" i="3" s="1"/>
  <c r="I57" i="2"/>
  <c r="C55" i="3" s="1"/>
  <c r="I31" i="2"/>
  <c r="C30" i="3" s="1"/>
  <c r="D30" i="3" s="1"/>
  <c r="I29" i="2"/>
  <c r="C28" i="3" s="1"/>
  <c r="D28" i="3" s="1"/>
  <c r="I21" i="2"/>
  <c r="C20" i="3" s="1"/>
  <c r="D20" i="3" s="1"/>
  <c r="H14" i="2"/>
  <c r="D55" i="3"/>
  <c r="D51" i="3"/>
  <c r="I14" i="2"/>
  <c r="C13" i="3" s="1"/>
  <c r="D13" i="3" s="1"/>
  <c r="I30" i="2"/>
  <c r="C29" i="3" s="1"/>
  <c r="D29" i="3" s="1"/>
  <c r="I11" i="2"/>
  <c r="C10" i="3" s="1"/>
  <c r="D10" i="3" s="1"/>
  <c r="I12" i="2"/>
  <c r="C11" i="3" s="1"/>
  <c r="D11" i="3" s="1"/>
  <c r="I17" i="2"/>
  <c r="C16" i="3" s="1"/>
  <c r="D16" i="3" s="1"/>
  <c r="E28" i="2"/>
  <c r="I28" i="2" s="1"/>
  <c r="C27" i="3" s="1"/>
  <c r="D27" i="3" s="1"/>
  <c r="I13" i="2"/>
  <c r="C12" i="3" s="1"/>
  <c r="D12" i="3" s="1"/>
  <c r="I44" i="2"/>
  <c r="C42" i="3" s="1"/>
  <c r="D42" i="3" s="1"/>
  <c r="I47" i="2"/>
  <c r="C45" i="3" s="1"/>
  <c r="D45" i="3" s="1"/>
  <c r="I56" i="2"/>
  <c r="C54" i="3" s="1"/>
  <c r="D54" i="3" s="1"/>
  <c r="I45" i="2"/>
  <c r="C43" i="3" s="1"/>
  <c r="D43" i="3" s="1"/>
  <c r="I55" i="2"/>
  <c r="C53" i="3" s="1"/>
  <c r="D53" i="3" s="1"/>
  <c r="E43" i="2"/>
  <c r="E62" i="3"/>
  <c r="F62" i="3"/>
  <c r="F63" i="3" s="1"/>
  <c r="G62" i="3"/>
  <c r="H62" i="3"/>
  <c r="I62" i="3"/>
  <c r="E39" i="3"/>
  <c r="I43" i="2" l="1"/>
  <c r="C41" i="3" s="1"/>
  <c r="D41" i="3" s="1"/>
  <c r="B39" i="3"/>
  <c r="B57" i="3"/>
  <c r="B56" i="3"/>
  <c r="H46" i="2" l="1"/>
  <c r="E46" i="2"/>
  <c r="I46" i="2" l="1"/>
  <c r="I31" i="3" l="1"/>
  <c r="I63" i="3" s="1"/>
  <c r="H31" i="3"/>
  <c r="H63" i="3" s="1"/>
  <c r="G31" i="3"/>
  <c r="G63" i="3" s="1"/>
  <c r="G64" i="2"/>
  <c r="F64" i="2"/>
  <c r="D64" i="2"/>
  <c r="C64" i="2"/>
  <c r="H63" i="2"/>
  <c r="E63" i="2"/>
  <c r="G32" i="2"/>
  <c r="F32" i="2"/>
  <c r="D32" i="2"/>
  <c r="H61" i="2"/>
  <c r="E61" i="2"/>
  <c r="H59" i="2"/>
  <c r="E59" i="2"/>
  <c r="Q23" i="4"/>
  <c r="A73" i="4"/>
  <c r="A72" i="4"/>
  <c r="A71" i="4"/>
  <c r="D116" i="4"/>
  <c r="D110" i="4"/>
  <c r="D115" i="4" s="1"/>
  <c r="D106" i="4"/>
  <c r="D103" i="4"/>
  <c r="D100" i="4"/>
  <c r="D97" i="4"/>
  <c r="D24" i="5" s="1"/>
  <c r="D93" i="4"/>
  <c r="D88" i="4"/>
  <c r="D74" i="4"/>
  <c r="D71" i="4"/>
  <c r="B50" i="3"/>
  <c r="A50" i="3"/>
  <c r="B46" i="3"/>
  <c r="A46" i="3"/>
  <c r="B29" i="3"/>
  <c r="B28" i="3"/>
  <c r="A29" i="3"/>
  <c r="A28" i="3"/>
  <c r="H39" i="2"/>
  <c r="H38" i="2"/>
  <c r="H23" i="2"/>
  <c r="E39" i="2"/>
  <c r="E38" i="2"/>
  <c r="E23" i="2"/>
  <c r="A9" i="5"/>
  <c r="A8" i="5"/>
  <c r="B23" i="9"/>
  <c r="B27" i="9" s="1"/>
  <c r="J26" i="9"/>
  <c r="I26" i="9"/>
  <c r="A85" i="3"/>
  <c r="A84" i="3"/>
  <c r="A83" i="3"/>
  <c r="A82" i="3"/>
  <c r="A81" i="3"/>
  <c r="A80" i="3"/>
  <c r="A79" i="3"/>
  <c r="A135" i="4"/>
  <c r="A133" i="4"/>
  <c r="A132" i="4"/>
  <c r="A51" i="5"/>
  <c r="A49" i="5"/>
  <c r="A47" i="5"/>
  <c r="A46" i="5"/>
  <c r="A45" i="5"/>
  <c r="Q38" i="5"/>
  <c r="P38" i="5"/>
  <c r="O38" i="5"/>
  <c r="N38" i="5"/>
  <c r="M38" i="5"/>
  <c r="L38" i="5"/>
  <c r="K38" i="5"/>
  <c r="J38" i="5"/>
  <c r="I38" i="5"/>
  <c r="H38" i="5"/>
  <c r="G38" i="5"/>
  <c r="F38" i="5"/>
  <c r="E38" i="5"/>
  <c r="B38" i="5" s="1"/>
  <c r="D38" i="5"/>
  <c r="Q11" i="5"/>
  <c r="P11" i="5"/>
  <c r="O11" i="5"/>
  <c r="N11" i="5"/>
  <c r="M11" i="5"/>
  <c r="L11" i="5"/>
  <c r="K11" i="5"/>
  <c r="J11" i="5"/>
  <c r="I11" i="5"/>
  <c r="H11" i="5"/>
  <c r="G11" i="5"/>
  <c r="F11" i="5"/>
  <c r="E11" i="5"/>
  <c r="D11" i="5"/>
  <c r="G40" i="2"/>
  <c r="G41" i="2" s="1"/>
  <c r="F40" i="2"/>
  <c r="F41" i="2" s="1"/>
  <c r="H41" i="2" s="1"/>
  <c r="D40" i="2"/>
  <c r="D41" i="2" s="1"/>
  <c r="D49" i="2"/>
  <c r="D65" i="2" s="1"/>
  <c r="C40" i="2"/>
  <c r="C41" i="2" s="1"/>
  <c r="C49" i="2"/>
  <c r="F49" i="2"/>
  <c r="G49" i="2"/>
  <c r="G65" i="2" s="1"/>
  <c r="A49" i="3"/>
  <c r="A48" i="3"/>
  <c r="A45" i="3"/>
  <c r="A44" i="3"/>
  <c r="A43" i="3"/>
  <c r="A42" i="3"/>
  <c r="A41" i="3"/>
  <c r="A40" i="3"/>
  <c r="B38" i="3"/>
  <c r="B37" i="3"/>
  <c r="B36" i="3"/>
  <c r="B35" i="3"/>
  <c r="B34" i="3"/>
  <c r="A38" i="3"/>
  <c r="A37" i="3"/>
  <c r="A36" i="3"/>
  <c r="A35" i="3"/>
  <c r="A34" i="3"/>
  <c r="A33" i="3"/>
  <c r="A32" i="3"/>
  <c r="E19" i="2"/>
  <c r="H19"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B8" i="3"/>
  <c r="B85" i="3"/>
  <c r="B90" i="3" s="1"/>
  <c r="B84" i="3"/>
  <c r="B83" i="3"/>
  <c r="B82" i="3"/>
  <c r="B81" i="3"/>
  <c r="B80" i="3"/>
  <c r="B79" i="3"/>
  <c r="B63" i="3"/>
  <c r="B51" i="3"/>
  <c r="B49" i="3"/>
  <c r="B48" i="3"/>
  <c r="B47" i="3"/>
  <c r="B45" i="3"/>
  <c r="B44" i="3"/>
  <c r="B43" i="3"/>
  <c r="B42" i="3"/>
  <c r="B41" i="3"/>
  <c r="B40" i="3"/>
  <c r="B33" i="3"/>
  <c r="B32" i="3"/>
  <c r="B31" i="3"/>
  <c r="B18" i="3"/>
  <c r="B17" i="3"/>
  <c r="B16" i="3"/>
  <c r="B15" i="3"/>
  <c r="B14" i="3"/>
  <c r="B13" i="3"/>
  <c r="B10" i="3"/>
  <c r="B9" i="3"/>
  <c r="H14" i="5"/>
  <c r="I14" i="5"/>
  <c r="J14" i="5"/>
  <c r="K14" i="5"/>
  <c r="L14" i="5"/>
  <c r="M14" i="5"/>
  <c r="N14" i="5"/>
  <c r="O14" i="5"/>
  <c r="P14" i="5"/>
  <c r="Q14" i="5"/>
  <c r="H16" i="5"/>
  <c r="H100" i="4"/>
  <c r="H103" i="4"/>
  <c r="H106" i="4"/>
  <c r="H110" i="4"/>
  <c r="H30" i="5"/>
  <c r="H33" i="5"/>
  <c r="H35" i="5"/>
  <c r="I16" i="5"/>
  <c r="I100" i="4"/>
  <c r="I103" i="4"/>
  <c r="I106" i="4"/>
  <c r="I110" i="4"/>
  <c r="I115" i="4"/>
  <c r="I30" i="5"/>
  <c r="I33" i="5"/>
  <c r="I35" i="5"/>
  <c r="J16" i="5"/>
  <c r="K16" i="5"/>
  <c r="L16" i="5"/>
  <c r="M16" i="5"/>
  <c r="N16" i="5"/>
  <c r="O16" i="5"/>
  <c r="P16" i="5"/>
  <c r="Q16" i="5"/>
  <c r="J100" i="4"/>
  <c r="J103" i="4"/>
  <c r="J106" i="4"/>
  <c r="J110" i="4"/>
  <c r="J30" i="5"/>
  <c r="J33" i="5"/>
  <c r="J35" i="5"/>
  <c r="K100" i="4"/>
  <c r="K25" i="5" s="1"/>
  <c r="K103" i="4"/>
  <c r="K106" i="4"/>
  <c r="K110" i="4"/>
  <c r="K115" i="4" s="1"/>
  <c r="K30" i="5"/>
  <c r="K33" i="5"/>
  <c r="K35" i="5"/>
  <c r="L100" i="4"/>
  <c r="L25" i="5" s="1"/>
  <c r="M100" i="4"/>
  <c r="N100" i="4"/>
  <c r="O100" i="4"/>
  <c r="P100" i="4"/>
  <c r="Q100" i="4"/>
  <c r="L103" i="4"/>
  <c r="L106" i="4"/>
  <c r="L110" i="4"/>
  <c r="L115" i="4" s="1"/>
  <c r="L30" i="5"/>
  <c r="M30" i="5"/>
  <c r="N30" i="5"/>
  <c r="O30" i="5"/>
  <c r="P30" i="5"/>
  <c r="Q30" i="5"/>
  <c r="L33" i="5"/>
  <c r="L35" i="5"/>
  <c r="M103" i="4"/>
  <c r="M106" i="4"/>
  <c r="M110" i="4"/>
  <c r="M115" i="4" s="1"/>
  <c r="M33" i="5"/>
  <c r="M35" i="5"/>
  <c r="N103" i="4"/>
  <c r="N106" i="4"/>
  <c r="N110" i="4"/>
  <c r="N115" i="4" s="1"/>
  <c r="N33" i="5"/>
  <c r="O33" i="5"/>
  <c r="P33" i="5"/>
  <c r="Q33" i="5"/>
  <c r="N35" i="5"/>
  <c r="O103" i="4"/>
  <c r="O106" i="4"/>
  <c r="O110" i="4"/>
  <c r="O29" i="5" s="1"/>
  <c r="O31" i="5" s="1"/>
  <c r="O35" i="5"/>
  <c r="P103" i="4"/>
  <c r="P106" i="4"/>
  <c r="P110" i="4"/>
  <c r="P115" i="4" s="1"/>
  <c r="P35" i="5"/>
  <c r="B67" i="6"/>
  <c r="C38" i="6" s="1"/>
  <c r="E38" i="6" s="1"/>
  <c r="Q103" i="4"/>
  <c r="Q106" i="4"/>
  <c r="Q110" i="4"/>
  <c r="Q115" i="4" s="1"/>
  <c r="Q35" i="5"/>
  <c r="I80" i="3"/>
  <c r="H80" i="3"/>
  <c r="G80" i="3"/>
  <c r="F80"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4" i="3"/>
  <c r="H84" i="3"/>
  <c r="G84" i="3"/>
  <c r="F84" i="3"/>
  <c r="S102" i="3"/>
  <c r="Q51" i="5" s="1"/>
  <c r="R102" i="3"/>
  <c r="P51" i="5" s="1"/>
  <c r="Q102" i="3"/>
  <c r="O51" i="5" s="1"/>
  <c r="P102" i="3"/>
  <c r="N51" i="5" s="1"/>
  <c r="O102" i="3"/>
  <c r="M51" i="5" s="1"/>
  <c r="N102" i="3"/>
  <c r="L51" i="5" s="1"/>
  <c r="M102" i="3"/>
  <c r="K51" i="5" s="1"/>
  <c r="L102" i="3"/>
  <c r="J51" i="5" s="1"/>
  <c r="K102" i="3"/>
  <c r="I51" i="5" s="1"/>
  <c r="J102" i="3"/>
  <c r="H51" i="5" s="1"/>
  <c r="I102" i="3"/>
  <c r="G51" i="5" s="1"/>
  <c r="H102" i="3"/>
  <c r="F51" i="5" s="1"/>
  <c r="G102" i="3"/>
  <c r="E51" i="5" s="1"/>
  <c r="F102"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B30" i="5" s="1"/>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Q141" i="4" s="1"/>
  <c r="Q146" i="4" s="1"/>
  <c r="Q147" i="4" s="1"/>
  <c r="P140" i="4"/>
  <c r="O140" i="4"/>
  <c r="N140" i="4"/>
  <c r="M140" i="4"/>
  <c r="M141" i="4" s="1"/>
  <c r="M146" i="4" s="1"/>
  <c r="M147" i="4" s="1"/>
  <c r="L140" i="4"/>
  <c r="K140" i="4"/>
  <c r="J140" i="4"/>
  <c r="I140" i="4"/>
  <c r="I141" i="4" s="1"/>
  <c r="I146" i="4" s="1"/>
  <c r="I147" i="4" s="1"/>
  <c r="H140" i="4"/>
  <c r="G140" i="4"/>
  <c r="F140" i="4"/>
  <c r="E140" i="4"/>
  <c r="E141" i="4" s="1"/>
  <c r="Q139" i="4"/>
  <c r="P139" i="4"/>
  <c r="O139" i="4"/>
  <c r="N139" i="4"/>
  <c r="M139" i="4"/>
  <c r="L139" i="4"/>
  <c r="K139" i="4"/>
  <c r="J139" i="4"/>
  <c r="I139" i="4"/>
  <c r="H139" i="4"/>
  <c r="G139" i="4"/>
  <c r="F139" i="4"/>
  <c r="E139" i="4"/>
  <c r="D140" i="4"/>
  <c r="D139" i="4"/>
  <c r="D15" i="7"/>
  <c r="D16" i="7" s="1"/>
  <c r="D17" i="7" s="1"/>
  <c r="C72" i="6"/>
  <c r="D72" i="6" s="1"/>
  <c r="E72" i="6" s="1"/>
  <c r="F72" i="6" s="1"/>
  <c r="G72" i="6" s="1"/>
  <c r="H72" i="6" s="1"/>
  <c r="I72" i="6" s="1"/>
  <c r="J72" i="6" s="1"/>
  <c r="K72" i="6" s="1"/>
  <c r="L72" i="6" s="1"/>
  <c r="M72" i="6" s="1"/>
  <c r="N72" i="6" s="1"/>
  <c r="O72" i="6" s="1"/>
  <c r="C151" i="4"/>
  <c r="D150" i="4" s="1"/>
  <c r="E71" i="4"/>
  <c r="E86" i="4" s="1"/>
  <c r="E74" i="4"/>
  <c r="E88" i="4"/>
  <c r="E109" i="4" s="1"/>
  <c r="E93" i="4"/>
  <c r="E97" i="4"/>
  <c r="E100" i="4"/>
  <c r="E103" i="4"/>
  <c r="E106" i="4"/>
  <c r="E110" i="4"/>
  <c r="B110" i="4" s="1"/>
  <c r="E116" i="4"/>
  <c r="F71" i="4"/>
  <c r="F74" i="4"/>
  <c r="F88" i="4"/>
  <c r="F93" i="4"/>
  <c r="F97" i="4"/>
  <c r="F100" i="4"/>
  <c r="F103" i="4"/>
  <c r="F26" i="5" s="1"/>
  <c r="F106" i="4"/>
  <c r="F110" i="4"/>
  <c r="F115" i="4" s="1"/>
  <c r="F116" i="4"/>
  <c r="G71" i="4"/>
  <c r="G74" i="4"/>
  <c r="G88" i="4"/>
  <c r="G93" i="4"/>
  <c r="G22" i="5" s="1"/>
  <c r="G97" i="4"/>
  <c r="G100" i="4"/>
  <c r="G103" i="4"/>
  <c r="G106" i="4"/>
  <c r="G110" i="4"/>
  <c r="G115" i="4"/>
  <c r="G116" i="4"/>
  <c r="H71" i="4"/>
  <c r="H86" i="4" s="1"/>
  <c r="H74" i="4"/>
  <c r="H88" i="4"/>
  <c r="H109" i="4" s="1"/>
  <c r="H93" i="4"/>
  <c r="H97" i="4"/>
  <c r="H116" i="4"/>
  <c r="I71" i="4"/>
  <c r="I86" i="4" s="1"/>
  <c r="I74" i="4"/>
  <c r="I88" i="4"/>
  <c r="I109" i="4" s="1"/>
  <c r="I123" i="4" s="1"/>
  <c r="J6" i="7" s="1"/>
  <c r="I93" i="4"/>
  <c r="I97" i="4"/>
  <c r="I116" i="4"/>
  <c r="J71" i="4"/>
  <c r="J86" i="4" s="1"/>
  <c r="J74" i="4"/>
  <c r="J88" i="4"/>
  <c r="J93" i="4"/>
  <c r="J97" i="4"/>
  <c r="J116" i="4"/>
  <c r="K71" i="4"/>
  <c r="K86" i="4" s="1"/>
  <c r="L5" i="7" s="1"/>
  <c r="K74" i="4"/>
  <c r="K88" i="4"/>
  <c r="K93" i="4"/>
  <c r="K97" i="4"/>
  <c r="K116" i="4"/>
  <c r="L71" i="4"/>
  <c r="L8" i="5" s="1"/>
  <c r="L74" i="4"/>
  <c r="L88" i="4"/>
  <c r="L93" i="4"/>
  <c r="L97" i="4"/>
  <c r="L116" i="4"/>
  <c r="M71" i="4"/>
  <c r="M86" i="4" s="1"/>
  <c r="N5" i="7" s="1"/>
  <c r="M74" i="4"/>
  <c r="M88" i="4"/>
  <c r="M109" i="4" s="1"/>
  <c r="M123" i="4" s="1"/>
  <c r="M93" i="4"/>
  <c r="M97" i="4"/>
  <c r="M116" i="4"/>
  <c r="N71" i="4"/>
  <c r="N86" i="4" s="1"/>
  <c r="O5" i="7" s="1"/>
  <c r="N74" i="4"/>
  <c r="N88" i="4"/>
  <c r="N93" i="4"/>
  <c r="N97" i="4"/>
  <c r="N109" i="4" s="1"/>
  <c r="N116" i="4"/>
  <c r="O71" i="4"/>
  <c r="O74" i="4"/>
  <c r="O88" i="4"/>
  <c r="O109" i="4" s="1"/>
  <c r="O93" i="4"/>
  <c r="O97" i="4"/>
  <c r="O116" i="4"/>
  <c r="P71" i="4"/>
  <c r="P86" i="4" s="1"/>
  <c r="P74" i="4"/>
  <c r="P88" i="4"/>
  <c r="P93" i="4"/>
  <c r="P97" i="4"/>
  <c r="P116" i="4"/>
  <c r="Q71" i="4"/>
  <c r="Q74" i="4"/>
  <c r="Q88" i="4"/>
  <c r="Q109" i="4" s="1"/>
  <c r="Q93" i="4"/>
  <c r="Q97" i="4"/>
  <c r="Q116" i="4"/>
  <c r="B124" i="4"/>
  <c r="B122" i="4"/>
  <c r="B121" i="4"/>
  <c r="B120" i="4"/>
  <c r="B119" i="4"/>
  <c r="B114" i="4"/>
  <c r="B96" i="4"/>
  <c r="B85" i="4"/>
  <c r="B84" i="4"/>
  <c r="B83" i="4"/>
  <c r="B82" i="4"/>
  <c r="B81" i="4"/>
  <c r="B80" i="4"/>
  <c r="B79" i="4"/>
  <c r="B78" i="4"/>
  <c r="B77" i="4"/>
  <c r="Q8" i="4"/>
  <c r="Q11" i="4"/>
  <c r="Q25" i="4"/>
  <c r="Q30" i="4"/>
  <c r="Q34" i="4"/>
  <c r="Q37" i="4"/>
  <c r="Q25" i="5"/>
  <c r="Q40" i="4"/>
  <c r="Q43" i="4"/>
  <c r="Q27" i="5" s="1"/>
  <c r="Q47" i="4"/>
  <c r="Q52" i="4"/>
  <c r="Q53" i="4"/>
  <c r="P8" i="4"/>
  <c r="P23" i="4" s="1"/>
  <c r="P11" i="4"/>
  <c r="P25" i="4"/>
  <c r="P30" i="4"/>
  <c r="P34" i="4"/>
  <c r="P46" i="4" s="1"/>
  <c r="P37" i="4"/>
  <c r="P25" i="5" s="1"/>
  <c r="P40" i="4"/>
  <c r="P43" i="4"/>
  <c r="P47" i="4"/>
  <c r="P52" i="4" s="1"/>
  <c r="P53" i="4"/>
  <c r="O8" i="4"/>
  <c r="O23" i="4" s="1"/>
  <c r="O11" i="4"/>
  <c r="O9" i="5" s="1"/>
  <c r="O25" i="4"/>
  <c r="O30" i="4"/>
  <c r="O34" i="4"/>
  <c r="O37" i="4"/>
  <c r="O40" i="4"/>
  <c r="O26" i="5" s="1"/>
  <c r="O43" i="4"/>
  <c r="O47" i="4"/>
  <c r="O52" i="4" s="1"/>
  <c r="O53" i="4"/>
  <c r="N8" i="4"/>
  <c r="N23" i="4" s="1"/>
  <c r="N11" i="4"/>
  <c r="N25" i="4"/>
  <c r="N30" i="4"/>
  <c r="N34" i="4"/>
  <c r="N37" i="4"/>
  <c r="N25" i="5"/>
  <c r="N40" i="4"/>
  <c r="N43" i="4"/>
  <c r="N47" i="4"/>
  <c r="N52" i="4"/>
  <c r="N53" i="4"/>
  <c r="M8" i="4"/>
  <c r="M23" i="4" s="1"/>
  <c r="M11" i="4"/>
  <c r="M25" i="4"/>
  <c r="M30" i="4"/>
  <c r="M34" i="4"/>
  <c r="M46" i="4" s="1"/>
  <c r="M37" i="4"/>
  <c r="M40" i="4"/>
  <c r="M26" i="5" s="1"/>
  <c r="M43" i="4"/>
  <c r="M27" i="5"/>
  <c r="M47" i="4"/>
  <c r="M52" i="4" s="1"/>
  <c r="M53" i="4"/>
  <c r="L8" i="4"/>
  <c r="L11" i="4"/>
  <c r="L25" i="4"/>
  <c r="L30" i="4"/>
  <c r="L22" i="5" s="1"/>
  <c r="L34" i="4"/>
  <c r="L24" i="5" s="1"/>
  <c r="L37" i="4"/>
  <c r="L40" i="4"/>
  <c r="L26" i="5" s="1"/>
  <c r="L43" i="4"/>
  <c r="L47" i="4"/>
  <c r="L52" i="4"/>
  <c r="L53" i="4"/>
  <c r="K8" i="4"/>
  <c r="K23" i="4" s="1"/>
  <c r="K11" i="4"/>
  <c r="K25" i="4"/>
  <c r="K30" i="4"/>
  <c r="K34" i="4"/>
  <c r="K37" i="4"/>
  <c r="K40" i="4"/>
  <c r="K26" i="5" s="1"/>
  <c r="K43" i="4"/>
  <c r="K47" i="4"/>
  <c r="K52" i="4" s="1"/>
  <c r="K53" i="4"/>
  <c r="K32" i="5" s="1"/>
  <c r="J8" i="4"/>
  <c r="J8" i="5" s="1"/>
  <c r="J11" i="4"/>
  <c r="J25" i="4"/>
  <c r="J30" i="4"/>
  <c r="J34" i="4"/>
  <c r="J37" i="4"/>
  <c r="J40" i="4"/>
  <c r="J26" i="5"/>
  <c r="J43" i="4"/>
  <c r="J47" i="4"/>
  <c r="J52" i="4" s="1"/>
  <c r="J53" i="4"/>
  <c r="I8" i="4"/>
  <c r="I23" i="4" s="1"/>
  <c r="I11" i="4"/>
  <c r="I25" i="4"/>
  <c r="I30" i="4"/>
  <c r="I34" i="4"/>
  <c r="B34" i="4" s="1"/>
  <c r="I37" i="4"/>
  <c r="I40" i="4"/>
  <c r="I26" i="5" s="1"/>
  <c r="I43" i="4"/>
  <c r="I47" i="4"/>
  <c r="I29" i="5" s="1"/>
  <c r="I31" i="5" s="1"/>
  <c r="I53" i="4"/>
  <c r="H8" i="4"/>
  <c r="H11" i="4"/>
  <c r="H25" i="4"/>
  <c r="H30" i="4"/>
  <c r="H34" i="4"/>
  <c r="H37" i="4"/>
  <c r="H25" i="5" s="1"/>
  <c r="H40" i="4"/>
  <c r="H43" i="4"/>
  <c r="H47" i="4"/>
  <c r="H52" i="4" s="1"/>
  <c r="H60" i="4" s="1"/>
  <c r="H53" i="4"/>
  <c r="H32" i="5" s="1"/>
  <c r="G8" i="4"/>
  <c r="G11" i="4"/>
  <c r="G25" i="4"/>
  <c r="G30" i="4"/>
  <c r="G34" i="4"/>
  <c r="G37" i="4"/>
  <c r="G40" i="4"/>
  <c r="G43" i="4"/>
  <c r="G27" i="5" s="1"/>
  <c r="G47" i="4"/>
  <c r="G52" i="4"/>
  <c r="G53" i="4"/>
  <c r="F8" i="4"/>
  <c r="F23" i="4" s="1"/>
  <c r="F11" i="4"/>
  <c r="F25" i="4"/>
  <c r="F30" i="4"/>
  <c r="F34" i="4"/>
  <c r="F37" i="4"/>
  <c r="F25" i="5" s="1"/>
  <c r="F40" i="4"/>
  <c r="F43" i="4"/>
  <c r="F47" i="4"/>
  <c r="F52" i="4" s="1"/>
  <c r="F53" i="4"/>
  <c r="E8" i="4"/>
  <c r="E11" i="4"/>
  <c r="E25" i="4"/>
  <c r="E30" i="4"/>
  <c r="E34" i="4"/>
  <c r="E37" i="4"/>
  <c r="E40" i="4"/>
  <c r="E43" i="4"/>
  <c r="E27" i="5" s="1"/>
  <c r="E47" i="4"/>
  <c r="E53" i="4"/>
  <c r="D8" i="4"/>
  <c r="D23" i="4" s="1"/>
  <c r="D11" i="4"/>
  <c r="D25" i="4"/>
  <c r="D30" i="4"/>
  <c r="D34" i="4"/>
  <c r="D37" i="4"/>
  <c r="D25" i="5" s="1"/>
  <c r="D40" i="4"/>
  <c r="D43" i="4"/>
  <c r="D47" i="4"/>
  <c r="D52" i="4"/>
  <c r="D53" i="4"/>
  <c r="D32" i="5" s="1"/>
  <c r="B61" i="4"/>
  <c r="B59" i="4"/>
  <c r="B58" i="4"/>
  <c r="B57" i="4"/>
  <c r="B56" i="4"/>
  <c r="B51" i="4"/>
  <c r="B33" i="4"/>
  <c r="B22" i="4"/>
  <c r="B21" i="4"/>
  <c r="B20" i="4"/>
  <c r="B19" i="4"/>
  <c r="B18" i="4"/>
  <c r="B17" i="4"/>
  <c r="B16" i="4"/>
  <c r="B15" i="4"/>
  <c r="B14" i="4"/>
  <c r="D101" i="3"/>
  <c r="D100" i="3"/>
  <c r="I99" i="3"/>
  <c r="H99" i="3"/>
  <c r="G99" i="3"/>
  <c r="F99" i="3"/>
  <c r="E96" i="3"/>
  <c r="D94" i="3"/>
  <c r="J94" i="3" s="1"/>
  <c r="D93" i="3"/>
  <c r="J93" i="3" s="1"/>
  <c r="J87" i="3"/>
  <c r="J86" i="3"/>
  <c r="J67" i="3"/>
  <c r="J66" i="3"/>
  <c r="J48" i="3"/>
  <c r="J40" i="3"/>
  <c r="J32" i="3"/>
  <c r="J17" i="3"/>
  <c r="J14" i="3"/>
  <c r="C37" i="6"/>
  <c r="E37" i="6" s="1"/>
  <c r="C41" i="6"/>
  <c r="E41" i="6" s="1"/>
  <c r="C46" i="3"/>
  <c r="O27" i="5"/>
  <c r="N8" i="5"/>
  <c r="N19" i="5" s="1"/>
  <c r="I27" i="5"/>
  <c r="F24" i="5"/>
  <c r="G9" i="5"/>
  <c r="P24" i="5"/>
  <c r="H46" i="4"/>
  <c r="Q22" i="5"/>
  <c r="I22" i="5"/>
  <c r="H22" i="5"/>
  <c r="D26" i="5"/>
  <c r="H26" i="5"/>
  <c r="N9" i="5"/>
  <c r="Q32" i="5"/>
  <c r="E26" i="5"/>
  <c r="D22" i="5"/>
  <c r="I46" i="4"/>
  <c r="O24" i="5"/>
  <c r="M29" i="5"/>
  <c r="M31" i="5" s="1"/>
  <c r="P21" i="5"/>
  <c r="N22" i="5"/>
  <c r="M24" i="5"/>
  <c r="J32" i="5"/>
  <c r="I8" i="5"/>
  <c r="G32" i="5"/>
  <c r="G21" i="5"/>
  <c r="F29" i="5"/>
  <c r="F31" i="5" s="1"/>
  <c r="J25" i="5"/>
  <c r="E9" i="5"/>
  <c r="J21" i="5"/>
  <c r="G29" i="5"/>
  <c r="N26" i="5"/>
  <c r="H27" i="5"/>
  <c r="E21" i="5"/>
  <c r="J115" i="4"/>
  <c r="F9" i="5"/>
  <c r="D8" i="5"/>
  <c r="O21" i="5"/>
  <c r="Q9" i="5"/>
  <c r="M9" i="5"/>
  <c r="L141" i="4"/>
  <c r="L146" i="4" s="1"/>
  <c r="L147" i="4" s="1"/>
  <c r="C44" i="3"/>
  <c r="C26" i="3"/>
  <c r="C24" i="3"/>
  <c r="C23" i="3"/>
  <c r="C25" i="3"/>
  <c r="C83" i="3"/>
  <c r="C65" i="2" l="1"/>
  <c r="E65" i="2" s="1"/>
  <c r="F65" i="2"/>
  <c r="H65" i="2" s="1"/>
  <c r="C65" i="3" s="1"/>
  <c r="E41" i="2"/>
  <c r="D99" i="3"/>
  <c r="H23" i="4"/>
  <c r="H62" i="4" s="1"/>
  <c r="Q86" i="4"/>
  <c r="O32" i="5"/>
  <c r="J22" i="5"/>
  <c r="I9" i="5"/>
  <c r="G141" i="4"/>
  <c r="N27" i="5"/>
  <c r="L27" i="5"/>
  <c r="I23" i="2"/>
  <c r="C22" i="3" s="1"/>
  <c r="D22" i="3" s="1"/>
  <c r="C65" i="6"/>
  <c r="E65" i="6" s="1"/>
  <c r="E29" i="5"/>
  <c r="E31" i="5" s="1"/>
  <c r="O46" i="4"/>
  <c r="O60" i="4" s="1"/>
  <c r="I24" i="5"/>
  <c r="L29" i="5"/>
  <c r="L31" i="5" s="1"/>
  <c r="C58" i="6"/>
  <c r="E58" i="6" s="1"/>
  <c r="C55" i="6"/>
  <c r="E55" i="6" s="1"/>
  <c r="C40" i="6"/>
  <c r="E40" i="6" s="1"/>
  <c r="C49" i="6"/>
  <c r="E49" i="6" s="1"/>
  <c r="B37" i="4"/>
  <c r="B53" i="4"/>
  <c r="N46" i="4"/>
  <c r="N60" i="4" s="1"/>
  <c r="Q46" i="4"/>
  <c r="Q60" i="4" s="1"/>
  <c r="Q62" i="4" s="1"/>
  <c r="Q8" i="5"/>
  <c r="Q19" i="5" s="1"/>
  <c r="K24" i="5"/>
  <c r="B97" i="4"/>
  <c r="B10" i="5"/>
  <c r="C14" i="7"/>
  <c r="B11" i="5"/>
  <c r="J36" i="3"/>
  <c r="N123" i="4"/>
  <c r="O6" i="7" s="1"/>
  <c r="C61" i="6"/>
  <c r="E61" i="6" s="1"/>
  <c r="C42" i="6"/>
  <c r="E42" i="6" s="1"/>
  <c r="C63" i="6"/>
  <c r="E63" i="6" s="1"/>
  <c r="G46" i="4"/>
  <c r="G60" i="4" s="1"/>
  <c r="I52" i="4"/>
  <c r="I60" i="4" s="1"/>
  <c r="I62" i="4" s="1"/>
  <c r="J24" i="5"/>
  <c r="L46" i="4"/>
  <c r="L60" i="4" s="1"/>
  <c r="N29" i="5"/>
  <c r="N31" i="5" s="1"/>
  <c r="P32" i="5"/>
  <c r="O22" i="5"/>
  <c r="L32" i="5"/>
  <c r="K22" i="5"/>
  <c r="J9" i="5"/>
  <c r="G86" i="4"/>
  <c r="F22" i="5"/>
  <c r="B13" i="5"/>
  <c r="B18" i="5"/>
  <c r="B34" i="5"/>
  <c r="B35" i="5"/>
  <c r="B106" i="4"/>
  <c r="L86" i="4"/>
  <c r="M5" i="7" s="1"/>
  <c r="C56" i="6"/>
  <c r="E56" i="6" s="1"/>
  <c r="P8" i="5"/>
  <c r="C45" i="6"/>
  <c r="E45" i="6" s="1"/>
  <c r="C52" i="6"/>
  <c r="E52" i="6" s="1"/>
  <c r="C39" i="6"/>
  <c r="E39" i="6" s="1"/>
  <c r="C51" i="6"/>
  <c r="E51" i="6" s="1"/>
  <c r="B30" i="4"/>
  <c r="K21" i="5"/>
  <c r="H24" i="5"/>
  <c r="F32" i="5"/>
  <c r="F21" i="5"/>
  <c r="F28" i="5" s="1"/>
  <c r="F37" i="5" s="1"/>
  <c r="F9" i="6" s="1"/>
  <c r="E24" i="5"/>
  <c r="B24" i="5" s="1"/>
  <c r="B14" i="5"/>
  <c r="P15" i="7"/>
  <c r="P27" i="5"/>
  <c r="J29" i="5"/>
  <c r="J31" i="5" s="1"/>
  <c r="H29" i="5"/>
  <c r="H31" i="5" s="1"/>
  <c r="H32" i="2"/>
  <c r="C43" i="6"/>
  <c r="E43" i="6" s="1"/>
  <c r="D102" i="3"/>
  <c r="E8" i="5"/>
  <c r="E19" i="5" s="1"/>
  <c r="C64" i="6"/>
  <c r="E64" i="6" s="1"/>
  <c r="C47" i="6"/>
  <c r="E47" i="6" s="1"/>
  <c r="C54" i="6"/>
  <c r="E54" i="6" s="1"/>
  <c r="C66" i="6"/>
  <c r="E66" i="6" s="1"/>
  <c r="B25" i="4"/>
  <c r="G23" i="4"/>
  <c r="J46" i="4"/>
  <c r="J60" i="4" s="1"/>
  <c r="K46" i="4"/>
  <c r="K60" i="4" s="1"/>
  <c r="L23" i="4"/>
  <c r="L62" i="4" s="1"/>
  <c r="P22" i="5"/>
  <c r="M32" i="5"/>
  <c r="K9" i="5"/>
  <c r="G26" i="5"/>
  <c r="D141" i="4"/>
  <c r="B15" i="5"/>
  <c r="P109" i="4"/>
  <c r="P123" i="4" s="1"/>
  <c r="Q6" i="7" s="1"/>
  <c r="O25" i="5"/>
  <c r="K29" i="5"/>
  <c r="K31" i="5" s="1"/>
  <c r="J27" i="5"/>
  <c r="J28" i="5" s="1"/>
  <c r="J37" i="5" s="1"/>
  <c r="B74" i="4"/>
  <c r="D29" i="5"/>
  <c r="C60" i="6"/>
  <c r="E60" i="6" s="1"/>
  <c r="Q21" i="5"/>
  <c r="C48" i="6"/>
  <c r="E48" i="6" s="1"/>
  <c r="C57" i="6"/>
  <c r="E57" i="6" s="1"/>
  <c r="C62" i="6"/>
  <c r="E62" i="6" s="1"/>
  <c r="C50" i="6"/>
  <c r="E50" i="6" s="1"/>
  <c r="B43" i="4"/>
  <c r="E23" i="4"/>
  <c r="B11" i="4"/>
  <c r="Q24" i="5"/>
  <c r="O8" i="5"/>
  <c r="K8" i="5"/>
  <c r="G25" i="5"/>
  <c r="F8" i="5"/>
  <c r="B16" i="5"/>
  <c r="B17" i="5"/>
  <c r="K27" i="5"/>
  <c r="B88" i="4"/>
  <c r="M21" i="5"/>
  <c r="M8" i="5"/>
  <c r="M19" i="5" s="1"/>
  <c r="M6" i="6" s="1"/>
  <c r="M8" i="6" s="1"/>
  <c r="M12" i="6" s="1"/>
  <c r="C59" i="6"/>
  <c r="E59" i="6" s="1"/>
  <c r="C46" i="6"/>
  <c r="E46" i="6" s="1"/>
  <c r="C36" i="6"/>
  <c r="E36" i="6" s="1"/>
  <c r="E67" i="6" s="1"/>
  <c r="P70" i="6" s="1"/>
  <c r="B47" i="4"/>
  <c r="F46" i="4"/>
  <c r="F60" i="4" s="1"/>
  <c r="F62" i="4" s="1"/>
  <c r="B40" i="4"/>
  <c r="J19" i="5"/>
  <c r="P9" i="5"/>
  <c r="P19" i="5" s="1"/>
  <c r="N32" i="5"/>
  <c r="M22" i="5"/>
  <c r="L9" i="5"/>
  <c r="L19" i="5" s="1"/>
  <c r="H9" i="5"/>
  <c r="G24" i="5"/>
  <c r="G28" i="5" s="1"/>
  <c r="F27" i="5"/>
  <c r="E32" i="5"/>
  <c r="B12" i="5"/>
  <c r="B23" i="5"/>
  <c r="B33" i="5"/>
  <c r="B36" i="5"/>
  <c r="L15" i="7"/>
  <c r="Q26" i="5"/>
  <c r="O115" i="4"/>
  <c r="O123" i="4" s="1"/>
  <c r="P6" i="7" s="1"/>
  <c r="M25" i="5"/>
  <c r="I25" i="5"/>
  <c r="B93" i="4"/>
  <c r="E64" i="2"/>
  <c r="O7" i="7"/>
  <c r="O10" i="7" s="1"/>
  <c r="R5" i="7"/>
  <c r="O62" i="4"/>
  <c r="Q6" i="6"/>
  <c r="J6" i="6"/>
  <c r="J8" i="6" s="1"/>
  <c r="N6" i="6"/>
  <c r="N8" i="6" s="1"/>
  <c r="P60" i="4"/>
  <c r="P62" i="4" s="1"/>
  <c r="K5" i="7"/>
  <c r="M28" i="5"/>
  <c r="M37" i="5" s="1"/>
  <c r="M9" i="6" s="1"/>
  <c r="M11" i="6" s="1"/>
  <c r="G62" i="4"/>
  <c r="I5" i="7"/>
  <c r="H5" i="7"/>
  <c r="I19" i="5"/>
  <c r="J5" i="7"/>
  <c r="J7" i="7" s="1"/>
  <c r="J10" i="7" s="1"/>
  <c r="I125" i="4"/>
  <c r="E6" i="6"/>
  <c r="E8" i="6" s="1"/>
  <c r="N7" i="7"/>
  <c r="N10" i="7" s="1"/>
  <c r="F19" i="5"/>
  <c r="P6" i="6"/>
  <c r="P8" i="6" s="1"/>
  <c r="N62" i="4"/>
  <c r="P125" i="4"/>
  <c r="Q5" i="7"/>
  <c r="Q7" i="7" s="1"/>
  <c r="Q10" i="7" s="1"/>
  <c r="F5" i="7"/>
  <c r="N125" i="4"/>
  <c r="K19" i="5"/>
  <c r="M60" i="4"/>
  <c r="M62" i="4" s="1"/>
  <c r="K62" i="4"/>
  <c r="O19" i="5"/>
  <c r="Q123" i="4"/>
  <c r="R6" i="7" s="1"/>
  <c r="O28" i="5"/>
  <c r="O37" i="5" s="1"/>
  <c r="O9" i="6" s="1"/>
  <c r="O11" i="6" s="1"/>
  <c r="D31" i="5"/>
  <c r="M125" i="4"/>
  <c r="N6" i="7"/>
  <c r="B8" i="4"/>
  <c r="H21" i="5"/>
  <c r="H28" i="5" s="1"/>
  <c r="H37" i="5" s="1"/>
  <c r="H9" i="6" s="1"/>
  <c r="H11" i="6" s="1"/>
  <c r="F109" i="4"/>
  <c r="F123" i="4" s="1"/>
  <c r="G6" i="7" s="1"/>
  <c r="K109" i="4"/>
  <c r="K123" i="4" s="1"/>
  <c r="L6" i="7" s="1"/>
  <c r="L7" i="7" s="1"/>
  <c r="B71" i="4"/>
  <c r="I32" i="5"/>
  <c r="B32" i="5" s="1"/>
  <c r="E25" i="5"/>
  <c r="B25" i="5" s="1"/>
  <c r="M15" i="7"/>
  <c r="I63" i="2"/>
  <c r="L109" i="4"/>
  <c r="L123" i="4" s="1"/>
  <c r="M6" i="7" s="1"/>
  <c r="M7" i="7" s="1"/>
  <c r="M10" i="7" s="1"/>
  <c r="D46" i="4"/>
  <c r="L21" i="5"/>
  <c r="L28" i="5" s="1"/>
  <c r="J43" i="3"/>
  <c r="I59" i="2"/>
  <c r="C57" i="3" s="1"/>
  <c r="D57" i="3" s="1"/>
  <c r="D9" i="5"/>
  <c r="E22" i="5"/>
  <c r="B22" i="5" s="1"/>
  <c r="M149" i="4"/>
  <c r="O86" i="4"/>
  <c r="P26" i="5"/>
  <c r="P28" i="5" s="1"/>
  <c r="P37" i="5" s="1"/>
  <c r="E115" i="4"/>
  <c r="E123" i="4" s="1"/>
  <c r="B47" i="5"/>
  <c r="O15" i="7"/>
  <c r="I149" i="4"/>
  <c r="H141" i="4"/>
  <c r="H146" i="4" s="1"/>
  <c r="H147" i="4" s="1"/>
  <c r="B100" i="4"/>
  <c r="N24" i="5"/>
  <c r="B116" i="4"/>
  <c r="G8" i="5"/>
  <c r="G19" i="5" s="1"/>
  <c r="K141" i="4"/>
  <c r="K146" i="4" s="1"/>
  <c r="K147" i="4" s="1"/>
  <c r="K15" i="7"/>
  <c r="D109" i="4"/>
  <c r="J109" i="4"/>
  <c r="J123" i="4" s="1"/>
  <c r="K6" i="7" s="1"/>
  <c r="J15" i="7"/>
  <c r="I21" i="5"/>
  <c r="I28" i="5" s="1"/>
  <c r="E46" i="4"/>
  <c r="Q29" i="5"/>
  <c r="Q31" i="5" s="1"/>
  <c r="C44" i="6"/>
  <c r="E44" i="6" s="1"/>
  <c r="H115" i="4"/>
  <c r="H123" i="4" s="1"/>
  <c r="I6" i="7" s="1"/>
  <c r="G109" i="4"/>
  <c r="G123" i="4" s="1"/>
  <c r="H6" i="7" s="1"/>
  <c r="O141" i="4"/>
  <c r="O146" i="4" s="1"/>
  <c r="O147" i="4" s="1"/>
  <c r="B51" i="5"/>
  <c r="D86" i="4"/>
  <c r="J23" i="4"/>
  <c r="J62" i="4" s="1"/>
  <c r="H8" i="5"/>
  <c r="H19" i="5" s="1"/>
  <c r="B103" i="4"/>
  <c r="N15" i="7"/>
  <c r="G31" i="5"/>
  <c r="P141" i="4"/>
  <c r="P146" i="4" s="1"/>
  <c r="P147" i="4" s="1"/>
  <c r="D27" i="5"/>
  <c r="D21" i="5"/>
  <c r="N21" i="5"/>
  <c r="P29" i="5"/>
  <c r="P31" i="5" s="1"/>
  <c r="E52" i="4"/>
  <c r="B52" i="4" s="1"/>
  <c r="F86" i="4"/>
  <c r="C53" i="6"/>
  <c r="E53" i="6" s="1"/>
  <c r="J51" i="3"/>
  <c r="I79" i="3"/>
  <c r="F79" i="3"/>
  <c r="G79" i="3"/>
  <c r="E43" i="5" s="1"/>
  <c r="H79" i="3"/>
  <c r="F43" i="5" s="1"/>
  <c r="J45" i="3"/>
  <c r="I20" i="2"/>
  <c r="C19" i="3" s="1"/>
  <c r="D19" i="3" s="1"/>
  <c r="J19" i="3" s="1"/>
  <c r="J21" i="3"/>
  <c r="E32" i="2"/>
  <c r="J15" i="3"/>
  <c r="B139" i="4"/>
  <c r="B135" i="4"/>
  <c r="B49" i="5"/>
  <c r="C12" i="7"/>
  <c r="C13" i="7"/>
  <c r="Q15" i="7"/>
  <c r="R15" i="7"/>
  <c r="I15" i="7"/>
  <c r="F141" i="4"/>
  <c r="J141" i="4"/>
  <c r="J146" i="4" s="1"/>
  <c r="J147" i="4" s="1"/>
  <c r="N141" i="4"/>
  <c r="N146" i="4" s="1"/>
  <c r="N147" i="4" s="1"/>
  <c r="B140" i="4"/>
  <c r="B133" i="4"/>
  <c r="D44" i="3"/>
  <c r="H64" i="2"/>
  <c r="E49" i="2"/>
  <c r="I39" i="2"/>
  <c r="C38" i="3" s="1"/>
  <c r="D38" i="3" s="1"/>
  <c r="J34" i="3"/>
  <c r="H40" i="2"/>
  <c r="I38" i="2"/>
  <c r="C37" i="3" s="1"/>
  <c r="D37" i="3" s="1"/>
  <c r="E40" i="2"/>
  <c r="I19" i="2"/>
  <c r="C18" i="3" s="1"/>
  <c r="D18" i="3" s="1"/>
  <c r="J18" i="3" s="1"/>
  <c r="I61" i="2"/>
  <c r="C59" i="3" s="1"/>
  <c r="D59" i="3" s="1"/>
  <c r="H49" i="2"/>
  <c r="J49" i="3"/>
  <c r="A131" i="4"/>
  <c r="A44" i="5"/>
  <c r="J35" i="3"/>
  <c r="J42" i="3"/>
  <c r="J10" i="3"/>
  <c r="C61" i="3" l="1"/>
  <c r="D61" i="3" s="1"/>
  <c r="I65" i="2"/>
  <c r="K55" i="2"/>
  <c r="C19" i="6"/>
  <c r="C21" i="6" s="1"/>
  <c r="C23" i="6" s="1"/>
  <c r="I41" i="2"/>
  <c r="K47" i="2"/>
  <c r="K56" i="2"/>
  <c r="C79" i="2"/>
  <c r="J44" i="3"/>
  <c r="I64" i="2"/>
  <c r="C62" i="3" s="1"/>
  <c r="D62" i="3" s="1"/>
  <c r="J22" i="3"/>
  <c r="I32" i="2"/>
  <c r="C31" i="3" s="1"/>
  <c r="D31" i="3" s="1"/>
  <c r="J20" i="3"/>
  <c r="J16" i="3"/>
  <c r="AJ72" i="6"/>
  <c r="AG72" i="6"/>
  <c r="U72" i="6"/>
  <c r="R72" i="6"/>
  <c r="P72" i="6"/>
  <c r="Q72" i="6"/>
  <c r="Y72" i="6"/>
  <c r="AC72" i="6"/>
  <c r="AK72" i="6"/>
  <c r="T72" i="6"/>
  <c r="Z72" i="6"/>
  <c r="X72" i="6"/>
  <c r="S72" i="6"/>
  <c r="V72" i="6"/>
  <c r="AD72" i="6"/>
  <c r="AN72" i="6"/>
  <c r="AM72" i="6"/>
  <c r="AI72" i="6"/>
  <c r="AE72" i="6"/>
  <c r="AB72" i="6"/>
  <c r="AH72" i="6"/>
  <c r="AL72" i="6"/>
  <c r="AO72" i="6"/>
  <c r="AA72" i="6"/>
  <c r="AF72" i="6"/>
  <c r="J9" i="6"/>
  <c r="J11" i="6" s="1"/>
  <c r="J12" i="6" s="1"/>
  <c r="J39" i="5"/>
  <c r="B23" i="4"/>
  <c r="E28" i="5"/>
  <c r="E37" i="5" s="1"/>
  <c r="E9" i="6" s="1"/>
  <c r="K28" i="5"/>
  <c r="K37" i="5" s="1"/>
  <c r="K9" i="6" s="1"/>
  <c r="K11" i="6" s="1"/>
  <c r="I49" i="2"/>
  <c r="B115" i="4"/>
  <c r="O16" i="7"/>
  <c r="K7" i="7"/>
  <c r="K10" i="7" s="1"/>
  <c r="B27" i="5"/>
  <c r="L37" i="5"/>
  <c r="L9" i="6" s="1"/>
  <c r="L11" i="6" s="1"/>
  <c r="N149" i="4"/>
  <c r="J125" i="4"/>
  <c r="Q28" i="5"/>
  <c r="Q37" i="5" s="1"/>
  <c r="Q9" i="6" s="1"/>
  <c r="Q11" i="6" s="1"/>
  <c r="L10" i="7"/>
  <c r="L16" i="7"/>
  <c r="F6" i="7"/>
  <c r="E125" i="4"/>
  <c r="P9" i="6"/>
  <c r="P11" i="6" s="1"/>
  <c r="P12" i="6" s="1"/>
  <c r="N73" i="6" s="1"/>
  <c r="P39" i="5"/>
  <c r="K73" i="6"/>
  <c r="K75" i="6" s="1"/>
  <c r="M13" i="6"/>
  <c r="B46" i="4"/>
  <c r="D60" i="4"/>
  <c r="B8" i="5"/>
  <c r="H39" i="5"/>
  <c r="H6" i="6"/>
  <c r="H8" i="6" s="1"/>
  <c r="H12" i="6" s="1"/>
  <c r="F73" i="6" s="1"/>
  <c r="F75" i="6" s="1"/>
  <c r="M16" i="7"/>
  <c r="O6" i="6"/>
  <c r="O8" i="6" s="1"/>
  <c r="O12" i="6" s="1"/>
  <c r="O13" i="6" s="1"/>
  <c r="O39" i="5"/>
  <c r="J149" i="4"/>
  <c r="M39" i="5"/>
  <c r="B86" i="4"/>
  <c r="E5" i="7"/>
  <c r="K6" i="6"/>
  <c r="K8" i="6" s="1"/>
  <c r="E39" i="5"/>
  <c r="Q16" i="7"/>
  <c r="L125" i="4"/>
  <c r="L149" i="4" s="1"/>
  <c r="F125" i="4"/>
  <c r="G5" i="7"/>
  <c r="G7" i="7" s="1"/>
  <c r="E60" i="4"/>
  <c r="E62" i="4" s="1"/>
  <c r="O125" i="4"/>
  <c r="P5" i="7"/>
  <c r="P7" i="7" s="1"/>
  <c r="F7" i="7"/>
  <c r="G37" i="5"/>
  <c r="G9" i="6" s="1"/>
  <c r="O149" i="4"/>
  <c r="L6" i="6"/>
  <c r="L8" i="6" s="1"/>
  <c r="L12" i="6" s="1"/>
  <c r="L13" i="6" s="1"/>
  <c r="L39" i="5"/>
  <c r="B9" i="5"/>
  <c r="D19" i="5"/>
  <c r="H7" i="7"/>
  <c r="G6" i="6"/>
  <c r="G8" i="6" s="1"/>
  <c r="F6" i="6"/>
  <c r="F8" i="6" s="1"/>
  <c r="F39" i="5"/>
  <c r="N28" i="5"/>
  <c r="N37" i="5" s="1"/>
  <c r="Q39" i="5"/>
  <c r="P149" i="4"/>
  <c r="B109" i="4"/>
  <c r="D123" i="4"/>
  <c r="D125" i="4" s="1"/>
  <c r="B125" i="4" s="1"/>
  <c r="B26" i="5"/>
  <c r="Q125" i="4"/>
  <c r="Q149" i="4" s="1"/>
  <c r="I37" i="5"/>
  <c r="I9" i="6" s="1"/>
  <c r="I11" i="6" s="1"/>
  <c r="K125" i="4"/>
  <c r="K149" i="4" s="1"/>
  <c r="I6" i="6"/>
  <c r="I8" i="6" s="1"/>
  <c r="I12" i="6" s="1"/>
  <c r="G73" i="6" s="1"/>
  <c r="G75" i="6" s="1"/>
  <c r="G125" i="4"/>
  <c r="K16" i="7"/>
  <c r="B29" i="5"/>
  <c r="I7" i="7"/>
  <c r="I10" i="7" s="1"/>
  <c r="R7" i="7"/>
  <c r="R10" i="7" s="1"/>
  <c r="J16" i="7"/>
  <c r="B21" i="5"/>
  <c r="D28" i="5"/>
  <c r="W72" i="6"/>
  <c r="N16" i="7"/>
  <c r="B31" i="5"/>
  <c r="H125" i="4"/>
  <c r="H149" i="4" s="1"/>
  <c r="H13" i="6"/>
  <c r="B141" i="4"/>
  <c r="G8" i="7"/>
  <c r="G9" i="7" s="1"/>
  <c r="F144" i="4"/>
  <c r="F145" i="4" s="1"/>
  <c r="F146" i="4" s="1"/>
  <c r="H64" i="3"/>
  <c r="H81" i="3" s="1"/>
  <c r="F10" i="6"/>
  <c r="F14" i="6" s="1"/>
  <c r="I64" i="3"/>
  <c r="I81" i="3" s="1"/>
  <c r="G64" i="3"/>
  <c r="G81" i="3" s="1"/>
  <c r="H8" i="7"/>
  <c r="H9" i="7" s="1"/>
  <c r="G43" i="5"/>
  <c r="F64" i="3"/>
  <c r="F81" i="3" s="1"/>
  <c r="D10" i="6"/>
  <c r="D14" i="6" s="1"/>
  <c r="E8" i="7"/>
  <c r="E9" i="7" s="1"/>
  <c r="D43" i="5"/>
  <c r="E10" i="6"/>
  <c r="E14" i="6" s="1"/>
  <c r="E144" i="4"/>
  <c r="E145" i="4" s="1"/>
  <c r="E146" i="4" s="1"/>
  <c r="F8" i="7"/>
  <c r="D144" i="4"/>
  <c r="D145" i="4" s="1"/>
  <c r="D146" i="4" s="1"/>
  <c r="G144" i="4"/>
  <c r="G145" i="4" s="1"/>
  <c r="G146" i="4" s="1"/>
  <c r="G10" i="6"/>
  <c r="J33" i="3"/>
  <c r="K59" i="2"/>
  <c r="I40" i="2"/>
  <c r="K32" i="2"/>
  <c r="K64" i="2"/>
  <c r="J41" i="3"/>
  <c r="K12" i="6" l="1"/>
  <c r="P13" i="6"/>
  <c r="C47" i="3"/>
  <c r="C39" i="3"/>
  <c r="D39" i="3" s="1"/>
  <c r="J31" i="3"/>
  <c r="H73" i="6"/>
  <c r="H75" i="6" s="1"/>
  <c r="J13" i="6"/>
  <c r="H10" i="7"/>
  <c r="I16" i="7"/>
  <c r="R16" i="7"/>
  <c r="O74" i="6"/>
  <c r="Q7" i="6" s="1"/>
  <c r="G10" i="7"/>
  <c r="I39" i="5"/>
  <c r="K39" i="5"/>
  <c r="P10" i="7"/>
  <c r="P16" i="7"/>
  <c r="J73" i="6"/>
  <c r="J75" i="6" s="1"/>
  <c r="M73" i="6"/>
  <c r="M75" i="6" s="1"/>
  <c r="C5" i="7"/>
  <c r="E6" i="7"/>
  <c r="C6" i="7" s="1"/>
  <c r="B123" i="4"/>
  <c r="B28" i="5"/>
  <c r="D37" i="5"/>
  <c r="B19" i="5"/>
  <c r="D6" i="6"/>
  <c r="D39" i="5"/>
  <c r="D62" i="4"/>
  <c r="B62" i="4" s="1"/>
  <c r="B60" i="4"/>
  <c r="N9" i="6"/>
  <c r="N11" i="6" s="1"/>
  <c r="N12" i="6" s="1"/>
  <c r="N39" i="5"/>
  <c r="K13" i="6"/>
  <c r="I73" i="6"/>
  <c r="I75" i="6" s="1"/>
  <c r="G39" i="5"/>
  <c r="I13" i="6"/>
  <c r="B43" i="5"/>
  <c r="C8" i="7"/>
  <c r="C9" i="7" s="1"/>
  <c r="F11" i="6"/>
  <c r="F12" i="6" s="1"/>
  <c r="D73" i="6" s="1"/>
  <c r="D75" i="6" s="1"/>
  <c r="N75" i="6"/>
  <c r="O73" i="6"/>
  <c r="E11" i="6"/>
  <c r="E12" i="6" s="1"/>
  <c r="C73" i="6" s="1"/>
  <c r="C75" i="6" s="1"/>
  <c r="B10" i="6"/>
  <c r="F9" i="7"/>
  <c r="F10" i="7" s="1"/>
  <c r="B144" i="4"/>
  <c r="B145" i="4" s="1"/>
  <c r="B146" i="4" s="1"/>
  <c r="G14" i="6"/>
  <c r="B14" i="6" s="1"/>
  <c r="G11" i="6"/>
  <c r="G12" i="6" s="1"/>
  <c r="C75" i="2"/>
  <c r="C80" i="3" s="1"/>
  <c r="D80" i="3" s="1"/>
  <c r="J80" i="3" s="1"/>
  <c r="C64" i="3"/>
  <c r="D64" i="3" s="1"/>
  <c r="C84" i="3"/>
  <c r="D84" i="3" s="1"/>
  <c r="J84" i="3" s="1"/>
  <c r="C77" i="2"/>
  <c r="J13" i="3"/>
  <c r="J9" i="3"/>
  <c r="D47" i="3" l="1"/>
  <c r="J47" i="3" s="1"/>
  <c r="C74" i="2"/>
  <c r="C95" i="3" s="1"/>
  <c r="B7" i="6"/>
  <c r="Q8" i="6"/>
  <c r="Q12" i="6" s="1"/>
  <c r="Q13" i="6" s="1"/>
  <c r="L73" i="6"/>
  <c r="L75" i="6" s="1"/>
  <c r="N13" i="6"/>
  <c r="B39" i="5"/>
  <c r="C7" i="7"/>
  <c r="C10" i="7" s="1"/>
  <c r="D8" i="6"/>
  <c r="B6" i="6"/>
  <c r="B37" i="5"/>
  <c r="D9" i="6"/>
  <c r="E7" i="7"/>
  <c r="E10" i="7" s="1"/>
  <c r="E13" i="6"/>
  <c r="F13" i="6"/>
  <c r="O75" i="6"/>
  <c r="AE73" i="6"/>
  <c r="X73" i="6"/>
  <c r="AH73" i="6"/>
  <c r="AB73" i="6"/>
  <c r="AA73" i="6"/>
  <c r="R73" i="6"/>
  <c r="AG73" i="6"/>
  <c r="Y73" i="6"/>
  <c r="W73" i="6"/>
  <c r="AM73" i="6"/>
  <c r="AD73" i="6"/>
  <c r="U73" i="6"/>
  <c r="Q73" i="6"/>
  <c r="AK73" i="6"/>
  <c r="AL73" i="6"/>
  <c r="AO73" i="6"/>
  <c r="T73" i="6"/>
  <c r="Z73" i="6"/>
  <c r="S73" i="6"/>
  <c r="AF73" i="6"/>
  <c r="AJ73" i="6"/>
  <c r="AC73" i="6"/>
  <c r="V73" i="6"/>
  <c r="AI73" i="6"/>
  <c r="AN73" i="6"/>
  <c r="P73" i="6"/>
  <c r="G13" i="6"/>
  <c r="E73" i="6"/>
  <c r="E75" i="6" s="1"/>
  <c r="D65" i="3"/>
  <c r="J65" i="3" s="1"/>
  <c r="C63" i="3"/>
  <c r="D63" i="3" s="1"/>
  <c r="F83" i="3"/>
  <c r="H83" i="3"/>
  <c r="H82" i="3" s="1"/>
  <c r="H92" i="3" s="1"/>
  <c r="I83" i="3"/>
  <c r="I82" i="3" s="1"/>
  <c r="I92" i="3" s="1"/>
  <c r="J64" i="3"/>
  <c r="C91" i="3"/>
  <c r="C82" i="3"/>
  <c r="G83" i="3"/>
  <c r="G82" i="3" s="1"/>
  <c r="G92" i="3" s="1"/>
  <c r="C79" i="3" l="1"/>
  <c r="D79" i="3" s="1"/>
  <c r="J79" i="3" s="1"/>
  <c r="C76" i="2"/>
  <c r="D78" i="2" s="1"/>
  <c r="B8" i="6"/>
  <c r="B9" i="6"/>
  <c r="D11" i="6"/>
  <c r="E132" i="4"/>
  <c r="E46" i="5"/>
  <c r="G91" i="3"/>
  <c r="E45" i="5" s="1"/>
  <c r="G46" i="5"/>
  <c r="I91" i="3"/>
  <c r="G45" i="5" s="1"/>
  <c r="G132" i="4"/>
  <c r="F132" i="4"/>
  <c r="H91" i="3"/>
  <c r="F45" i="5" s="1"/>
  <c r="F46" i="5"/>
  <c r="F82" i="3"/>
  <c r="D83" i="3"/>
  <c r="J83" i="3" s="1"/>
  <c r="C96" i="3" l="1"/>
  <c r="C81" i="3"/>
  <c r="D81" i="3" s="1"/>
  <c r="J81" i="3" s="1"/>
  <c r="C80" i="2"/>
  <c r="C85" i="3" s="1"/>
  <c r="D12" i="6"/>
  <c r="B11" i="6"/>
  <c r="F92" i="3"/>
  <c r="D82" i="3"/>
  <c r="J82" i="3" s="1"/>
  <c r="C90" i="3" l="1"/>
  <c r="F85" i="3"/>
  <c r="F90" i="3" s="1"/>
  <c r="I85" i="3"/>
  <c r="I90" i="3" s="1"/>
  <c r="I95" i="3" s="1"/>
  <c r="H11" i="7" s="1"/>
  <c r="H15" i="7" s="1"/>
  <c r="H16" i="7" s="1"/>
  <c r="H85" i="3"/>
  <c r="H90" i="3" s="1"/>
  <c r="F131" i="4" s="1"/>
  <c r="F136" i="4" s="1"/>
  <c r="F147" i="4" s="1"/>
  <c r="F149" i="4" s="1"/>
  <c r="G85" i="3"/>
  <c r="G90" i="3" s="1"/>
  <c r="G95" i="3" s="1"/>
  <c r="G96" i="3" s="1"/>
  <c r="B73" i="6"/>
  <c r="B75" i="6" s="1"/>
  <c r="D13" i="6"/>
  <c r="B13" i="6" s="1"/>
  <c r="B12" i="6"/>
  <c r="D46" i="5"/>
  <c r="B46" i="5" s="1"/>
  <c r="F91" i="3"/>
  <c r="D132" i="4"/>
  <c r="B132" i="4" s="1"/>
  <c r="D92" i="3"/>
  <c r="E44" i="5" l="1"/>
  <c r="E131" i="4"/>
  <c r="E136" i="4" s="1"/>
  <c r="E147" i="4" s="1"/>
  <c r="E149" i="4" s="1"/>
  <c r="G131" i="4"/>
  <c r="G136" i="4" s="1"/>
  <c r="G147" i="4" s="1"/>
  <c r="G149" i="4" s="1"/>
  <c r="I96" i="3"/>
  <c r="G44" i="5"/>
  <c r="F44" i="5"/>
  <c r="F11" i="7"/>
  <c r="F15" i="7" s="1"/>
  <c r="F16" i="7" s="1"/>
  <c r="D90" i="3"/>
  <c r="J90" i="3" s="1"/>
  <c r="D85" i="3"/>
  <c r="J85" i="3" s="1"/>
  <c r="H95" i="3"/>
  <c r="H96" i="3" s="1"/>
  <c r="D44" i="5"/>
  <c r="D131" i="4"/>
  <c r="F95" i="3"/>
  <c r="E11" i="7" s="1"/>
  <c r="D91" i="3"/>
  <c r="J91" i="3" s="1"/>
  <c r="D45" i="5"/>
  <c r="B45" i="5" s="1"/>
  <c r="B131" i="4" l="1"/>
  <c r="B136" i="4" s="1"/>
  <c r="B147" i="4" s="1"/>
  <c r="B149" i="4" s="1"/>
  <c r="B44" i="5"/>
  <c r="G11" i="7"/>
  <c r="G15" i="7" s="1"/>
  <c r="G16" i="7" s="1"/>
  <c r="F96" i="3"/>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95" i="3"/>
  <c r="D96" i="3" s="1"/>
  <c r="E15" i="7"/>
  <c r="E16" i="7" s="1"/>
  <c r="E17" i="7" s="1"/>
  <c r="C11" i="7" l="1"/>
  <c r="C15" i="7" s="1"/>
  <c r="C16" i="7" s="1"/>
  <c r="F17" i="7"/>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<sst xmlns="http://schemas.openxmlformats.org/spreadsheetml/2006/main" count="813" uniqueCount="490">
  <si>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</si>
  <si>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</si>
  <si>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</si>
  <si>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</si>
  <si>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</si>
  <si>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</si>
  <si>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</si>
  <si>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</si>
  <si>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</si>
  <si>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</si>
  <si>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</si>
  <si>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</si>
  <si>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</si>
  <si>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</si>
  <si>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</si>
  <si>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</si>
  <si>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</si>
  <si>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</si>
  <si>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</si>
  <si>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</si>
  <si>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</si>
  <si>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</si>
  <si>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</si>
  <si>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</si>
  <si>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</si>
  <si>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</si>
  <si>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</si>
  <si>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</si>
  <si>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</si>
  <si>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</si>
  <si>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</si>
  <si>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</si>
  <si>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</si>
  <si>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</si>
  <si>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</si>
  <si>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</si>
  <si>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</si>
  <si>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</si>
  <si>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</si>
  <si>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</si>
  <si>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</si>
  <si>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</si>
  <si>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</si>
  <si>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</si>
  <si>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</si>
  <si>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</si>
  <si>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</si>
  <si>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</si>
  <si>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</si>
  <si>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</si>
  <si>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</si>
  <si>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</si>
  <si>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</si>
  <si>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</si>
  <si>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</si>
  <si>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</si>
  <si>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</si>
  <si>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</si>
  <si>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</si>
  <si>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</si>
  <si>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</si>
  <si>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</si>
  <si>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</si>
  <si>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</si>
  <si>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</si>
  <si>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</si>
  <si>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</si>
  <si>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</si>
  <si>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</si>
  <si>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</si>
  <si>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</si>
  <si>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</si>
  <si>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</si>
  <si>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</si>
  <si>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</si>
  <si>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</si>
  <si>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</si>
  <si>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</si>
  <si>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</si>
  <si>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</si>
  <si>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</si>
  <si>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</si>
  <si>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</si>
  <si>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</si>
  <si>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</si>
  <si>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</si>
  <si>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</si>
  <si>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</si>
  <si>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</si>
  <si>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</si>
  <si>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</si>
  <si>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</si>
  <si>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</si>
  <si>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</si>
  <si>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</si>
  <si>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</si>
  <si>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</si>
  <si>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</si>
  <si>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</si>
  <si>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</si>
  <si>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</si>
  <si>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</si>
  <si>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</si>
  <si>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</si>
  <si>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</si>
  <si>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</si>
  <si>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</si>
  <si>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</si>
  <si>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</si>
  <si>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</si>
  <si>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</si>
  <si>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</si>
  <si>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</si>
  <si>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</si>
  <si>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</si>
  <si>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</si>
  <si>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</si>
  <si>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</si>
  <si>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</si>
  <si>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</si>
  <si>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</si>
  <si>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</si>
  <si>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</si>
  <si>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</si>
  <si>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</si>
  <si>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</si>
  <si>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</si>
  <si>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</si>
  <si>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</si>
  <si>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</si>
  <si>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</si>
  <si>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</si>
  <si>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</si>
  <si>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</si>
  <si>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</si>
  <si>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</si>
  <si>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</si>
  <si>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</si>
  <si>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</si>
  <si>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</si>
  <si>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</si>
  <si>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</si>
  <si>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</si>
  <si>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</si>
  <si>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</si>
  <si>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</si>
  <si>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</si>
  <si>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</si>
  <si>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</si>
  <si>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</si>
  <si>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</si>
  <si>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</si>
  <si>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</si>
  <si>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</si>
  <si>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</si>
  <si>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</si>
  <si>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</si>
  <si>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</si>
  <si>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</si>
  <si>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</si>
  <si>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</si>
  <si>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</si>
  <si>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</si>
  <si>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</si>
  <si>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</si>
  <si>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</si>
  <si>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</si>
  <si>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</si>
  <si>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</si>
  <si>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</si>
  <si>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</si>
  <si>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</si>
  <si>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</si>
  <si>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</si>
  <si>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</si>
  <si>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</si>
  <si>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</si>
  <si>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</si>
  <si>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</si>
  <si>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</si>
  <si>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</si>
  <si>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</si>
  <si>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</si>
  <si>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</si>
  <si>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</si>
  <si>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</si>
  <si>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</si>
  <si>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</si>
  <si>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</si>
  <si>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</si>
  <si>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</si>
  <si>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</si>
  <si>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</si>
  <si>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</si>
  <si>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</si>
  <si>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</si>
  <si>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</si>
  <si>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</si>
  <si>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</si>
  <si>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</si>
  <si>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</si>
  <si>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</si>
  <si>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</si>
  <si>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</si>
  <si>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</si>
  <si>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</si>
  <si>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</si>
  <si>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</si>
  <si>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</si>
  <si>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</si>
  <si>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</si>
  <si>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</si>
  <si>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</si>
  <si>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</si>
  <si>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</si>
  <si>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</si>
  <si>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</si>
  <si>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</si>
  <si>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</si>
  <si>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</si>
  <si>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</si>
  <si>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</si>
  <si>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</si>
  <si>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</si>
  <si>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</si>
  <si>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</si>
  <si>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</si>
  <si>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</si>
  <si>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</si>
  <si>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</si>
  <si>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</si>
  <si>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</si>
  <si>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</si>
  <si>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</si>
  <si>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</si>
  <si>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</si>
  <si>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</si>
  <si>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</si>
  <si>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</si>
  <si>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</si>
  <si>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</si>
  <si>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</si>
  <si>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</si>
  <si>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</si>
  <si>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</si>
  <si>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</si>
  <si>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</si>
  <si>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</si>
  <si>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</si>
  <si>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</si>
  <si>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</si>
  <si>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</si>
  <si>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</si>
  <si>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</si>
  <si>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</si>
  <si>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</si>
  <si>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</si>
  <si>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</si>
  <si>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</si>
  <si>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</si>
  <si>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</si>
  <si>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</si>
  <si>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</si>
  <si>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</si>
  <si>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</si>
  <si>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</si>
  <si>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</si>
  <si>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</si>
  <si>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</si>
  <si>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</si>
  <si>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</si>
  <si>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</si>
  <si>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</si>
  <si>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</si>
  <si>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</si>
  <si>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</si>
  <si>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</si>
  <si>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</si>
  <si>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</si>
  <si>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</si>
  <si>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</si>
  <si>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</si>
  <si>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</si>
  <si>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</si>
  <si>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</si>
  <si>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</si>
  <si>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</si>
  <si>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</si>
  <si>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</si>
  <si>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</si>
  <si>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</si>
  <si>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</si>
  <si>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</si>
  <si>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</si>
  <si>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</si>
  <si>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</si>
  <si>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</si>
  <si>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</si>
  <si>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</si>
  <si>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</si>
  <si>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</si>
  <si>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</si>
  <si>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</si>
  <si>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</si>
  <si>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</si>
  <si>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</si>
  <si>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</si>
  <si>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</si>
  <si>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</si>
  <si>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</si>
  <si>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</si>
  <si>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</si>
  <si>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</si>
  <si>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</si>
  <si>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</si>
  <si>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</si>
  <si>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</si>
  <si>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</si>
  <si>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</si>
  <si>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</si>
  <si>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</si>
  <si>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</si>
  <si>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</si>
  <si>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</si>
  <si>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</si>
  <si>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</si>
  <si>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</si>
  <si>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</si>
  <si>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</si>
  <si>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</si>
  <si>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</si>
  <si>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</si>
  <si>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</si>
  <si>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</si>
  <si>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</si>
  <si>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</si>
  <si>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</si>
  <si>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</si>
  <si>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</si>
  <si>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</si>
  <si>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</si>
  <si>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</si>
  <si>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</si>
  <si>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</si>
  <si>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</si>
  <si>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</si>
  <si>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</si>
  <si>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</si>
  <si>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</si>
  <si>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</si>
  <si>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</si>
  <si>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</si>
  <si>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</si>
  <si>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Tip cheltuiale</t>
  </si>
  <si>
    <t>Directa</t>
  </si>
  <si>
    <t>Indirecta</t>
  </si>
  <si>
    <t>Procente /prorata</t>
  </si>
  <si>
    <t>Venituri din taxa gradinita</t>
  </si>
  <si>
    <t xml:space="preserve">   nr copii</t>
  </si>
  <si>
    <t xml:space="preserve">    pret unitar </t>
  </si>
  <si>
    <t>taxa anuala</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</si>
  <si>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</si>
  <si>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</si>
  <si>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</si>
  <si>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TOTAL CAPITOL 7</t>
  </si>
  <si>
    <t>TOTAL CAPITOL 8</t>
  </si>
  <si>
    <t>Cheltuieli de tip FSE</t>
  </si>
  <si>
    <t>FSE</t>
  </si>
  <si>
    <t>3.8.3</t>
  </si>
  <si>
    <t>Coordonator în materie de securitate şi sănătate - conform Hotărârii Guvernului nr. 300/2006, cu modificările şi completările ulterioare</t>
  </si>
  <si>
    <t>7.1</t>
  </si>
  <si>
    <t>7.2</t>
  </si>
  <si>
    <t>Cheltuieli pentru constituirea rezervei de implementare pentru ajustarea de preţ</t>
  </si>
  <si>
    <t>9</t>
  </si>
  <si>
    <t>CAPITOLUL 9 Cheltuieli indirecte</t>
  </si>
  <si>
    <t>9.1</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</si>
  <si>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</si>
  <si>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TOTAL CAPITOL 9</t>
  </si>
  <si>
    <t>NA</t>
  </si>
  <si>
    <t>Valoarea se include doar in capitolul 9 Cheltuieli indirecte</t>
  </si>
  <si>
    <t>7</t>
  </si>
  <si>
    <t xml:space="preserve">CAPITOLUL 7 Cheltuieli aferente marjei de buget şi pentru constituirea rezervei de implementare pentru ajustarea de preţ
</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</si>
  <si>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</si>
  <si>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Limite eligibilitate cheltuieli</t>
  </si>
  <si>
    <t>cheltuieli indirecte eligibile max 5% din valoarea eligibila a cheltuielilor directe</t>
  </si>
  <si>
    <t>TOTAL CHELTUIELI ACTIVITATI DE BAZA</t>
  </si>
  <si>
    <t>CAPITOLUL 8 Alte cheltuieli pentru implementarea proiectului</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</si>
  <si>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</si>
  <si>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</si>
  <si>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</si>
  <si>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</si>
  <si>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5.c FLUXURI DE NUMERAR DIN ACTIVITATILE DE INVESTITIE SI FINANTARE</t>
  </si>
  <si>
    <t>6. Model de proiecții financiare beneficiar</t>
  </si>
  <si>
    <t>7. Determinarea indicatorilor de performanta financiara a proiectului</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</si>
  <si>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5.2 Dezvoltarea infrastructurii educaționale la nivelul învățământului primar și secundar      
Obiectiv Specific 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</si>
  <si>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Anexa 10 - Macheta privind analiza şi previziunea financiară </t>
  </si>
  <si>
    <t xml:space="preserve">Comisioane, cote, taxe </t>
  </si>
  <si>
    <t>Min 2%</t>
  </si>
  <si>
    <t>TVA se va completa conform prevederilor legale</t>
  </si>
  <si>
    <t>a)	Unităţi administrativ-teritoriale (autorităţile administraţiei publice locale) definite conform Legii administraţiei publice locale nr. 215/2001, republicată, cu modificările şi completările ulterioare și a Codului administrativ (OUG nr.57/2019);
b)	Instituții ale administraţiei publice locale aferente entităţilor menţionate la punctul a): Ex: acele entităţi (Direcţie/Serviciu) desprinse din aparatul Primăriei, aflate sub coordonarea Consiliului Local, cu bugetul aprobat prin HCL, derulează proceduri de achiziţii publice având personalitate juridică şi care au primit în administrare infrastructura educaţională;
c)	Instituții de învățământ de stat (învățământul primar si secundar);
d)	Asociaţiile de Dezvoltare Intercomunitară înfiinţate conform prevederilor legale.
e)	Parteneriatele între entitățile de mai sus.</t>
  </si>
  <si>
    <t>cheltuielile directe eligibile reprezinta max 5% din valoarea eligibila a capitolului 4</t>
  </si>
  <si>
    <t>maxim 10% din valoarea totala eligibila a proiectului</t>
  </si>
  <si>
    <t>Cheltuieli aferente marjei de buget % din (1.2 + 1.3 + 1.4 + 2 + 3.1 + 3.2 + 3.3 + 3.5  + 3.8 + 4 + 5.1.1)</t>
  </si>
  <si>
    <t>Cheltuieli aferente marjei de buget %din (1.2 + 1.3 + 1.4 + 2 + 3.1 + 3.2 + 3.3 + 3.5 + 3.7 + 3.8 + 4 + 5.1.1)</t>
  </si>
  <si>
    <t>maxim 10% din valoarea cheltuielilor eligibile cuprinse la capitolelor 1, 2 și 4 din bugetul proiectului</t>
  </si>
  <si>
    <t>maxim 10% din valoarea eligibila a cap. 1.2 + 1.3 + 1.4 + 2 + 3.1 + 3.2 + 3.3 + 3.5 + 3.8 + 4 + 5.1.1</t>
  </si>
  <si>
    <t>maxim 5 % din valoarea cheltuielilor eligibile cuprinse la capitolelor 1, 2 și 4 din bugetul proiectului</t>
  </si>
  <si>
    <t>Cheltuieli cu Activități de cooperare transnațională</t>
  </si>
  <si>
    <t>directa</t>
  </si>
  <si>
    <t xml:space="preserve">valoare investitie (Costul investitie se va calcula prin insumarea liniilor din devizul general - cheltuieli eligibile: cap 1+ cap 2+ cap 4 (fara liniile 4.5 Dotari si 4.6 Active necorporale)+ cap 5 (fara 5.2 Comisioane, taxe, costul creditului) </t>
  </si>
  <si>
    <t>Suprafata desfasurata a cladirii</t>
  </si>
  <si>
    <t>Cost /mp</t>
  </si>
  <si>
    <t>pret mediu istori/mp</t>
  </si>
  <si>
    <t>%</t>
  </si>
  <si>
    <t>2. DEVIZ GENERAL</t>
  </si>
  <si>
    <t>Nr. crt.</t>
  </si>
  <si>
    <t>Denumirea capitolelor şi subcapitolelor de cheltuieli</t>
  </si>
  <si>
    <t>Valoare fără TVA</t>
  </si>
  <si>
    <t>TVA</t>
  </si>
  <si>
    <t>Valoare cu TVA</t>
  </si>
  <si>
    <t>Valori  conform Buget</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</si>
  <si>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</si>
  <si>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</si>
  <si>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</si>
  <si>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</si>
  <si>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</si>
  <si>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</si>
  <si>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</si>
  <si>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</si>
  <si>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</si>
  <si>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</si>
  <si>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</si>
  <si>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</si>
  <si>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</si>
  <si>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</si>
  <si>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</si>
  <si>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</si>
  <si>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</si>
  <si>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</si>
  <si>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</si>
  <si>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</si>
  <si>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</si>
  <si>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</si>
  <si>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</si>
  <si>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</si>
  <si>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</si>
  <si>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</si>
  <si>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</si>
  <si>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</si>
  <si>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</si>
  <si>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</si>
  <si>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</si>
  <si>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</si>
  <si>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Managementul de proiect pentru obiectivul de investiţii</t>
  </si>
  <si>
    <t xml:space="preserve">3.7.2. </t>
  </si>
  <si>
    <t>3.8.1.</t>
  </si>
  <si>
    <t>3.8.1.1.</t>
  </si>
  <si>
    <t xml:space="preserve"> pe perioada de execuţie a lucrărilor</t>
  </si>
  <si>
    <t>3.8.1.2.</t>
  </si>
  <si>
    <t xml:space="preserve"> pentru participarea proiectantului la fazele incluse în
programul de control al lucrărilor de execuţie, avizat de către
Inspectoratul de Stat în Construcţii</t>
  </si>
  <si>
    <t xml:space="preserve">3.8.2. </t>
  </si>
  <si>
    <t>3.8.3.</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</si>
  <si>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</si>
  <si>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</si>
  <si>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</si>
  <si>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</si>
  <si>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</si>
  <si>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</si>
  <si>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</si>
  <si>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</si>
  <si>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</si>
  <si>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</si>
  <si>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</si>
  <si>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</si>
  <si>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</si>
  <si>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</si>
  <si>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</si>
  <si>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</si>
  <si>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</si>
  <si>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</si>
  <si>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</si>
  <si>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</si>
  <si>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</si>
  <si>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</si>
  <si>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</si>
  <si>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</si>
  <si>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Total capitol 6</t>
  </si>
  <si>
    <t>Cheltuieli aferente marjei de buget 25% din (1.2 + 1.3 + 1.4 + 2 + 3.1 + 3.2 + 3.3 + 3.5 + 3.7 + 3.8 + 4 + 5.1.1)</t>
  </si>
  <si>
    <t>din care: C + M (1.2 + 1.3 +1.4 + 2 + 4.1 + 4.2 + 5.1.1)</t>
  </si>
  <si>
    <t>Diferenta rezultata trebuie sa fie egala cu suma capitolului 8  Alte cheltuieli pentru implementarea proiectului din Bugetul proiectului si salarii UIP si chelt adm din cap 9 din Bugetul proiectului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</si>
</sst>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RON&quot;;[Red]\-#,##0.00\ &quot;RON&quot;"/>
    <numFmt numFmtId="165" formatCode="#,##0.000"/>
    <numFmt numFmtId="166" formatCode="#,##0.00_ ;[Red]\-#,##0.00\ "/>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4"/>
      <name val="Calibri"/>
      <family val="2"/>
      <scheme val="minor"/>
    </font>
    <font>
      <sz val="9"/>
      <color theme="1"/>
      <name val="Calibri"/>
      <family val="2"/>
      <charset val="238"/>
      <scheme val="minor"/>
    </font>
    <font>
      <b/>
      <sz val="10"/>
      <color theme="1"/>
      <name val="Calibri"/>
      <family val="2"/>
      <charset val="238"/>
      <scheme val="minor"/>
    </font>
    <font>
      <sz val="11"/>
      <color rgb="FF006100"/>
      <name val="Calibri"/>
      <family val="2"/>
      <scheme val="minor"/>
    </font>
    <font>
      <sz val="11"/>
      <color rgb="FF9C65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sz val="9"/>
      <color theme="1"/>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79998168889431442"/>
        <bgColor indexed="64"/>
      </patternFill>
    </fill>
    <fill>
      <patternFill patternType="solid">
        <fgColor theme="9"/>
        <bgColor indexed="64"/>
      </patternFill>
    </fill>
    <fill>
      <patternFill patternType="solid">
        <fgColor rgb="FFC6EFCE"/>
      </patternFill>
    </fill>
    <fill>
      <patternFill patternType="solid">
        <fgColor rgb="FFFFEB9C"/>
      </patternFill>
    </fill>
    <fill>
      <patternFill patternType="solid">
        <fgColor theme="2" tint="-9.9978637043366805E-2"/>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4" fillId="10" borderId="0" applyNumberFormat="0" applyBorder="0" applyAlignment="0" applyProtection="0"/>
    <xf numFmtId="0" fontId="95" fillId="11" borderId="0" applyNumberFormat="0" applyBorder="0" applyAlignment="0" applyProtection="0"/>
  </cellStyleXfs>
  <cellXfs count="57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5"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5"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5"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4" fontId="35" fillId="0" borderId="6" xfId="0" applyNumberFormat="1" applyFont="1" applyBorder="1" applyAlignment="1">
      <alignment horizontal="center"/>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5" fontId="31" fillId="0" borderId="4" xfId="0" applyNumberFormat="1" applyFont="1" applyBorder="1" applyAlignment="1">
      <alignment horizontal="center"/>
    </xf>
    <xf numFmtId="3" fontId="31" fillId="0" borderId="4" xfId="0" applyNumberFormat="1" applyFont="1" applyBorder="1" applyAlignment="1">
      <alignment horizontal="center"/>
    </xf>
    <xf numFmtId="165"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30"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6"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164"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30" fillId="5" borderId="0" xfId="0" applyFont="1" applyFill="1" applyAlignment="1">
      <alignment horizontal="left"/>
    </xf>
    <xf numFmtId="49" fontId="86" fillId="5" borderId="0" xfId="0" applyNumberFormat="1" applyFont="1" applyFill="1" applyAlignment="1">
      <alignment horizontal="center" vertical="center" wrapText="1"/>
    </xf>
    <xf numFmtId="0" fontId="30"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4" fontId="21" fillId="0" borderId="4" xfId="3" applyNumberFormat="1" applyFont="1" applyBorder="1" applyAlignment="1" applyProtection="1">
      <alignment horizontal="center" vertical="distributed"/>
      <protection locked="0"/>
    </xf>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0" fontId="91" fillId="0" borderId="0" xfId="2" applyFont="1" applyAlignment="1" applyProtection="1">
      <alignment vertical="distributed"/>
    </xf>
    <xf numFmtId="0" fontId="2" fillId="0" borderId="0" xfId="2" applyAlignment="1" applyProtection="1">
      <alignment vertical="distributed"/>
    </xf>
    <xf numFmtId="10" fontId="35" fillId="0" borderId="0" xfId="0" applyNumberFormat="1" applyFont="1" applyAlignment="1">
      <alignment horizontal="center"/>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4" fontId="20" fillId="0" borderId="23" xfId="3" applyNumberFormat="1" applyFont="1" applyBorder="1" applyAlignment="1">
      <alignment horizontal="center" vertical="distributed"/>
    </xf>
    <xf numFmtId="0" fontId="17" fillId="0" borderId="0" xfId="3" applyFont="1" applyAlignment="1">
      <alignment vertical="center"/>
    </xf>
    <xf numFmtId="0" fontId="27" fillId="0" borderId="0" xfId="3" applyFont="1" applyAlignment="1">
      <alignment vertical="distributed"/>
    </xf>
    <xf numFmtId="4" fontId="20" fillId="0" borderId="0" xfId="3" applyNumberFormat="1" applyFont="1" applyAlignment="1">
      <alignment horizontal="center" vertical="distributed"/>
    </xf>
    <xf numFmtId="10" fontId="27" fillId="0" borderId="0" xfId="3" applyNumberFormat="1" applyFont="1" applyAlignment="1">
      <alignment horizontal="center" vertical="distributed"/>
    </xf>
    <xf numFmtId="4" fontId="27" fillId="0" borderId="0" xfId="3" applyNumberFormat="1" applyFont="1" applyAlignment="1">
      <alignment horizontal="center" vertical="distributed"/>
    </xf>
    <xf numFmtId="49" fontId="21" fillId="0" borderId="0" xfId="3" applyNumberFormat="1" applyFont="1" applyAlignment="1">
      <alignment horizontal="right" vertical="distributed"/>
    </xf>
    <xf numFmtId="0" fontId="21" fillId="0" borderId="0" xfId="3" applyFont="1" applyAlignment="1">
      <alignment vertical="distributed" wrapText="1"/>
    </xf>
    <xf numFmtId="4" fontId="21" fillId="0" borderId="0" xfId="3" applyNumberFormat="1" applyFont="1" applyAlignment="1">
      <alignment horizontal="center" vertical="distributed"/>
    </xf>
    <xf numFmtId="4" fontId="21" fillId="0" borderId="0" xfId="3" applyNumberFormat="1" applyFont="1" applyAlignment="1" applyProtection="1">
      <alignment horizontal="center" vertical="distributed"/>
      <protection locked="0"/>
    </xf>
    <xf numFmtId="4" fontId="19" fillId="0" borderId="0" xfId="3" applyNumberFormat="1" applyFont="1" applyAlignment="1">
      <alignment horizontal="center" vertical="distributed"/>
    </xf>
    <xf numFmtId="0" fontId="19" fillId="0" borderId="4" xfId="3" applyFont="1" applyBorder="1" applyAlignment="1">
      <alignment vertical="distributed" wrapText="1"/>
    </xf>
    <xf numFmtId="4" fontId="35" fillId="0" borderId="4" xfId="0" applyNumberFormat="1" applyFont="1" applyBorder="1" applyAlignment="1">
      <alignment horizontal="center" vertical="center"/>
    </xf>
    <xf numFmtId="49" fontId="21" fillId="0" borderId="4" xfId="0" applyNumberFormat="1" applyFont="1" applyBorder="1" applyAlignment="1">
      <alignment horizontal="right" vertical="center"/>
    </xf>
    <xf numFmtId="0" fontId="19" fillId="0" borderId="4" xfId="3" applyFont="1" applyBorder="1" applyAlignment="1">
      <alignment horizontal="center" vertical="center"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92"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xf numFmtId="3" fontId="24" fillId="0" borderId="0" xfId="0" applyNumberFormat="1" applyFont="1" applyAlignment="1">
      <alignment horizontal="left" vertical="distributed"/>
    </xf>
    <xf numFmtId="0" fontId="19" fillId="8" borderId="4" xfId="3" applyFont="1" applyFill="1" applyBorder="1" applyAlignment="1">
      <alignment vertical="distributed" wrapText="1"/>
    </xf>
    <xf numFmtId="4" fontId="19" fillId="8" borderId="4" xfId="3" applyNumberFormat="1" applyFont="1" applyFill="1" applyBorder="1" applyAlignment="1">
      <alignment horizontal="center" vertical="distributed"/>
    </xf>
    <xf numFmtId="4" fontId="20" fillId="8" borderId="4" xfId="3" applyNumberFormat="1" applyFont="1" applyFill="1" applyBorder="1" applyAlignment="1">
      <alignment horizontal="center" vertical="distributed"/>
    </xf>
    <xf numFmtId="4" fontId="18" fillId="8" borderId="4" xfId="3" applyNumberFormat="1" applyFont="1" applyFill="1" applyBorder="1" applyAlignment="1">
      <alignment horizontal="center" vertical="distributed"/>
    </xf>
    <xf numFmtId="0" fontId="21" fillId="0" borderId="4" xfId="3" applyFont="1" applyBorder="1" applyAlignment="1">
      <alignment vertical="center"/>
    </xf>
    <xf numFmtId="0" fontId="19" fillId="9" borderId="4" xfId="3" applyFont="1" applyFill="1" applyBorder="1" applyAlignment="1">
      <alignment vertical="distributed"/>
    </xf>
    <xf numFmtId="4" fontId="19" fillId="9"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20" fillId="0" borderId="4" xfId="3" applyFont="1" applyBorder="1"/>
    <xf numFmtId="0" fontId="93" fillId="0" borderId="0" xfId="3" applyFont="1"/>
    <xf numFmtId="0" fontId="21" fillId="0" borderId="4" xfId="3" applyFont="1" applyBorder="1" applyAlignment="1">
      <alignment wrapText="1"/>
    </xf>
    <xf numFmtId="4" fontId="19" fillId="0" borderId="4" xfId="3" applyNumberFormat="1" applyFont="1" applyBorder="1" applyAlignment="1">
      <alignment horizontal="center" vertical="center"/>
    </xf>
    <xf numFmtId="4" fontId="21" fillId="3" borderId="4" xfId="3" applyNumberFormat="1" applyFont="1" applyFill="1" applyBorder="1" applyAlignment="1" applyProtection="1">
      <alignment horizontal="center" vertical="distributed"/>
      <protection locked="0"/>
    </xf>
    <xf numFmtId="0" fontId="21" fillId="3" borderId="4" xfId="3" applyFont="1" applyFill="1" applyBorder="1" applyAlignment="1">
      <alignment vertical="distributed" wrapText="1"/>
    </xf>
    <xf numFmtId="3" fontId="31" fillId="3" borderId="4" xfId="0" applyNumberFormat="1" applyFont="1" applyFill="1" applyBorder="1" applyAlignment="1">
      <alignment horizontal="left"/>
    </xf>
    <xf numFmtId="4" fontId="18" fillId="3" borderId="4" xfId="0" applyNumberFormat="1" applyFont="1" applyFill="1" applyBorder="1" applyAlignment="1">
      <alignment horizontal="center" vertical="center"/>
    </xf>
    <xf numFmtId="4" fontId="35" fillId="3" borderId="4" xfId="0" applyNumberFormat="1" applyFont="1" applyFill="1" applyBorder="1" applyAlignment="1">
      <alignment horizontal="center"/>
    </xf>
    <xf numFmtId="3" fontId="35" fillId="3" borderId="4" xfId="0" applyNumberFormat="1" applyFont="1" applyFill="1" applyBorder="1" applyAlignment="1">
      <alignment horizontal="left"/>
    </xf>
    <xf numFmtId="3" fontId="31" fillId="3" borderId="4" xfId="0" applyNumberFormat="1" applyFont="1" applyFill="1" applyBorder="1" applyAlignment="1">
      <alignment horizontal="left" wrapText="1"/>
    </xf>
    <xf numFmtId="0" fontId="21" fillId="0" borderId="4" xfId="3" applyFont="1" applyBorder="1" applyAlignment="1">
      <alignment horizontal="center" vertical="center"/>
    </xf>
    <xf numFmtId="4" fontId="19" fillId="0" borderId="4" xfId="3" applyNumberFormat="1" applyFont="1" applyBorder="1" applyAlignment="1">
      <alignment horizontal="center" vertical="distributed"/>
    </xf>
    <xf numFmtId="4" fontId="35" fillId="0" borderId="10" xfId="0" applyNumberFormat="1" applyFont="1" applyBorder="1" applyAlignment="1">
      <alignment horizontal="center"/>
    </xf>
    <xf numFmtId="0" fontId="87" fillId="0" borderId="0" xfId="0" applyFont="1" applyAlignment="1">
      <alignment horizontal="left"/>
    </xf>
    <xf numFmtId="3" fontId="24" fillId="0" borderId="0" xfId="0" applyNumberFormat="1" applyFont="1" applyAlignment="1">
      <alignment horizontal="left" vertical="distributed"/>
    </xf>
    <xf numFmtId="4" fontId="21" fillId="4" borderId="4" xfId="3" applyNumberFormat="1" applyFont="1" applyFill="1" applyBorder="1" applyAlignment="1" applyProtection="1">
      <alignment horizontal="center" vertical="distributed"/>
      <protection locked="0"/>
    </xf>
    <xf numFmtId="4" fontId="18" fillId="0" borderId="4" xfId="3" applyNumberFormat="1" applyFont="1" applyFill="1" applyBorder="1" applyAlignment="1">
      <alignment horizontal="center" vertical="distributed"/>
    </xf>
    <xf numFmtId="4" fontId="19" fillId="0" borderId="4" xfId="3" applyNumberFormat="1" applyFont="1" applyFill="1" applyBorder="1" applyAlignment="1" applyProtection="1">
      <alignment horizontal="center" vertical="distributed"/>
      <protection locked="0"/>
    </xf>
    <xf numFmtId="4" fontId="20" fillId="0"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19" fillId="0" borderId="0" xfId="0" applyFont="1"/>
    <xf numFmtId="4" fontId="20" fillId="0" borderId="4" xfId="0" applyNumberFormat="1" applyFont="1" applyBorder="1" applyAlignment="1">
      <alignment horizontal="center" vertical="center"/>
    </xf>
    <xf numFmtId="4" fontId="20" fillId="3" borderId="4" xfId="0" applyNumberFormat="1" applyFont="1" applyFill="1" applyBorder="1" applyAlignment="1">
      <alignment horizontal="center" vertical="center"/>
    </xf>
    <xf numFmtId="3" fontId="35" fillId="0" borderId="4" xfId="0" applyNumberFormat="1" applyFont="1" applyBorder="1" applyAlignment="1">
      <alignment horizontal="center" vertical="distributed"/>
    </xf>
    <xf numFmtId="3" fontId="24" fillId="0" borderId="4" xfId="0" applyNumberFormat="1" applyFont="1" applyBorder="1" applyAlignment="1">
      <alignment horizontal="left" vertical="distributed"/>
    </xf>
    <xf numFmtId="0" fontId="97" fillId="0" borderId="0" xfId="0" applyFont="1" applyAlignment="1">
      <alignment horizontal="left"/>
    </xf>
    <xf numFmtId="0" fontId="98" fillId="0" borderId="0" xfId="0" applyFont="1"/>
    <xf numFmtId="0" fontId="99" fillId="0" borderId="32" xfId="0" applyFont="1" applyBorder="1" applyAlignment="1">
      <alignment horizontal="center" vertical="center" wrapText="1"/>
    </xf>
    <xf numFmtId="0" fontId="19" fillId="0" borderId="32" xfId="0" applyFont="1" applyBorder="1" applyAlignment="1">
      <alignment horizontal="center" vertical="center"/>
    </xf>
    <xf numFmtId="0" fontId="19" fillId="0" borderId="33" xfId="0" applyFont="1" applyBorder="1" applyAlignment="1">
      <alignment horizontal="center" vertical="center" wrapText="1"/>
    </xf>
    <xf numFmtId="0" fontId="96" fillId="0" borderId="32" xfId="0" applyFont="1" applyBorder="1" applyAlignment="1">
      <alignment horizontal="center" wrapText="1"/>
    </xf>
    <xf numFmtId="0" fontId="96" fillId="0" borderId="34" xfId="0" applyFont="1" applyBorder="1" applyAlignment="1">
      <alignment horizontal="center" vertical="center" wrapText="1"/>
    </xf>
    <xf numFmtId="0" fontId="99" fillId="0" borderId="37" xfId="0" applyFont="1" applyBorder="1" applyAlignment="1">
      <alignment horizontal="center" vertical="center" wrapText="1"/>
    </xf>
    <xf numFmtId="0" fontId="19" fillId="0" borderId="37" xfId="0" applyFont="1" applyBorder="1" applyAlignment="1">
      <alignment horizontal="center" vertical="center"/>
    </xf>
    <xf numFmtId="0" fontId="19" fillId="0" borderId="38" xfId="0" applyFont="1" applyBorder="1" applyAlignment="1">
      <alignment horizontal="center" vertical="center" wrapText="1"/>
    </xf>
    <xf numFmtId="0" fontId="21" fillId="0" borderId="35" xfId="0" quotePrefix="1" applyFont="1" applyBorder="1" applyAlignment="1">
      <alignment horizontal="center" vertical="center"/>
    </xf>
    <xf numFmtId="0" fontId="21" fillId="0" borderId="36" xfId="0" quotePrefix="1" applyFont="1" applyBorder="1" applyAlignment="1">
      <alignment horizontal="center" vertical="center"/>
    </xf>
    <xf numFmtId="0" fontId="100" fillId="0" borderId="36" xfId="0" quotePrefix="1" applyFont="1" applyBorder="1" applyAlignment="1">
      <alignment horizontal="center" vertical="center"/>
    </xf>
    <xf numFmtId="0" fontId="21" fillId="0" borderId="39" xfId="0" applyFont="1" applyBorder="1" applyAlignment="1">
      <alignment horizontal="center" vertical="center"/>
    </xf>
    <xf numFmtId="0" fontId="21" fillId="0" borderId="40" xfId="0" applyFont="1" applyBorder="1" applyAlignment="1">
      <alignment horizontal="center" vertical="center"/>
    </xf>
    <xf numFmtId="0" fontId="21" fillId="0" borderId="4" xfId="0" quotePrefix="1" applyFont="1" applyBorder="1" applyAlignment="1">
      <alignment vertical="center"/>
    </xf>
    <xf numFmtId="0" fontId="21" fillId="0" borderId="4" xfId="0" applyFont="1" applyBorder="1"/>
    <xf numFmtId="4" fontId="100" fillId="2" borderId="4" xfId="6" applyNumberFormat="1" applyFont="1" applyFill="1" applyBorder="1"/>
    <xf numFmtId="4" fontId="21" fillId="0" borderId="4" xfId="0" applyNumberFormat="1" applyFont="1" applyBorder="1"/>
    <xf numFmtId="4" fontId="0" fillId="0" borderId="4" xfId="0" applyNumberFormat="1" applyBorder="1"/>
    <xf numFmtId="0" fontId="21" fillId="0" borderId="4" xfId="0" applyFont="1" applyBorder="1" applyAlignment="1">
      <alignment wrapText="1"/>
    </xf>
    <xf numFmtId="4" fontId="99" fillId="0" borderId="4" xfId="0" applyNumberFormat="1" applyFont="1" applyBorder="1"/>
    <xf numFmtId="4" fontId="19" fillId="0" borderId="4" xfId="0" applyNumberFormat="1" applyFont="1" applyBorder="1"/>
    <xf numFmtId="4" fontId="96" fillId="0" borderId="4" xfId="0" applyNumberFormat="1" applyFont="1" applyBorder="1"/>
    <xf numFmtId="0" fontId="21" fillId="0" borderId="4" xfId="0" quotePrefix="1" applyFont="1" applyBorder="1" applyAlignment="1">
      <alignment horizontal="right" vertical="center"/>
    </xf>
    <xf numFmtId="0" fontId="0" fillId="0" borderId="4" xfId="0" applyBorder="1"/>
    <xf numFmtId="4" fontId="100" fillId="2" borderId="4" xfId="5" applyNumberFormat="1" applyFont="1" applyFill="1" applyBorder="1"/>
    <xf numFmtId="4" fontId="21" fillId="2" borderId="4" xfId="0" applyNumberFormat="1" applyFont="1" applyFill="1" applyBorder="1"/>
    <xf numFmtId="4" fontId="96" fillId="0" borderId="4" xfId="0" applyNumberFormat="1" applyFont="1" applyFill="1" applyBorder="1"/>
    <xf numFmtId="0" fontId="101" fillId="0" borderId="0" xfId="0" applyFont="1" applyFill="1" applyAlignment="1">
      <alignment wrapText="1"/>
    </xf>
    <xf numFmtId="4" fontId="21" fillId="12" borderId="4" xfId="3" applyNumberFormat="1" applyFont="1" applyFill="1" applyBorder="1" applyAlignment="1" applyProtection="1">
      <alignment horizontal="center" vertical="distributed"/>
      <protection locked="0"/>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25" fillId="0" borderId="8" xfId="0" applyFont="1" applyBorder="1" applyAlignment="1">
      <alignment horizontal="left" vertical="distributed" wrapText="1"/>
    </xf>
    <xf numFmtId="0" fontId="25" fillId="0" borderId="8" xfId="0" applyFont="1" applyBorder="1" applyAlignment="1">
      <alignment horizontal="left" vertical="distributed"/>
    </xf>
    <xf numFmtId="0" fontId="25" fillId="0" borderId="9" xfId="0"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0" fontId="21" fillId="0" borderId="4" xfId="3" applyFont="1" applyBorder="1" applyAlignment="1">
      <alignment horizontal="center" vertical="center"/>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3" borderId="4" xfId="3" applyFont="1" applyFill="1" applyBorder="1" applyAlignment="1">
      <alignment horizontal="left" vertical="distributed"/>
    </xf>
    <xf numFmtId="0" fontId="17" fillId="3" borderId="4" xfId="3" applyFont="1" applyFill="1" applyBorder="1" applyAlignment="1">
      <alignment horizontal="left" vertical="distributed"/>
    </xf>
    <xf numFmtId="0" fontId="19" fillId="0" borderId="4" xfId="0" applyFont="1" applyBorder="1" applyAlignment="1">
      <alignmen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87" fillId="0" borderId="0" xfId="0" applyFont="1" applyAlignment="1">
      <alignment horizontal="left"/>
    </xf>
    <xf numFmtId="0" fontId="19" fillId="0" borderId="30"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1" xfId="0" applyFont="1" applyBorder="1" applyAlignment="1">
      <alignment horizontal="center" vertical="center"/>
    </xf>
    <xf numFmtId="0" fontId="19" fillId="0" borderId="36" xfId="0" applyFont="1" applyBorder="1" applyAlignment="1">
      <alignment horizontal="center" vertical="center"/>
    </xf>
    <xf numFmtId="0" fontId="19" fillId="0" borderId="41" xfId="0" applyFont="1" applyBorder="1" applyAlignment="1">
      <alignment horizontal="left" vertical="center"/>
    </xf>
    <xf numFmtId="0" fontId="19" fillId="0" borderId="42" xfId="0" applyFont="1" applyBorder="1" applyAlignment="1">
      <alignment horizontal="left" vertic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35" fillId="0" borderId="5"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4" fontId="35" fillId="3" borderId="5" xfId="0" applyNumberFormat="1" applyFont="1" applyFill="1" applyBorder="1" applyAlignment="1">
      <alignment horizontal="center"/>
    </xf>
    <xf numFmtId="4" fontId="35" fillId="3" borderId="6" xfId="0" applyNumberFormat="1" applyFont="1" applyFill="1" applyBorder="1" applyAlignment="1">
      <alignment horizontal="center"/>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3" fontId="35" fillId="3" borderId="11" xfId="0" applyNumberFormat="1" applyFont="1" applyFill="1" applyBorder="1" applyAlignment="1">
      <alignment horizontal="left"/>
    </xf>
    <xf numFmtId="3" fontId="35" fillId="3" borderId="1" xfId="0" applyNumberFormat="1" applyFont="1" applyFill="1" applyBorder="1" applyAlignment="1">
      <alignment horizontal="left"/>
    </xf>
    <xf numFmtId="3" fontId="35" fillId="3" borderId="12" xfId="0" applyNumberFormat="1" applyFont="1" applyFill="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5" fillId="3" borderId="10" xfId="0" applyNumberFormat="1" applyFont="1" applyFill="1" applyBorder="1" applyAlignment="1">
      <alignment horizontal="center"/>
    </xf>
    <xf numFmtId="0" fontId="88" fillId="0" borderId="0" xfId="0" applyFont="1" applyAlignment="1">
      <alignment horizontal="left" vertical="distributed" wrapText="1"/>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30"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87" fillId="0" borderId="0" xfId="0" applyFont="1" applyAlignment="1">
      <alignment horizontal="left" vertical="distributed"/>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3" fontId="35" fillId="0" borderId="4" xfId="0" applyNumberFormat="1" applyFont="1" applyBorder="1" applyAlignment="1">
      <alignment horizontal="center" vertical="distributed"/>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2" fillId="0" borderId="0" xfId="0" applyFont="1" applyAlignment="1">
      <alignment horizontal="left" vertical="distributed"/>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izica/Desktop/4.%20IN%20LUCRU/2023%20ADR%20SUD%20EST/1.%20ADR%20machete/1.%20ADR%20sud%20est%20ghiduri/PI.%205/5.1.%20Dezv%20infra%20ed%20%20pre&#537;colari/Anexa%2013%20Model%20Macheta%20privind%20analiza%20si%20previziunea%20financiara%20%20prescolari%20V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ere"/>
      <sheetName val="Buget cerere"/>
      <sheetName val="Deviz general"/>
      <sheetName val="deviz act auxiliare"/>
      <sheetName val="Investitie"/>
      <sheetName val="Proiectii financiare_V,Ch act"/>
      <sheetName val="Proiectii financiare marginale"/>
      <sheetName val="Rentabilitate investitie"/>
      <sheetName val="Sustenabilitate proiect"/>
      <sheetName val="calc val rezid"/>
    </sheetNames>
    <sheetDataSet>
      <sheetData sheetId="0"/>
      <sheetData sheetId="1">
        <row r="68">
          <cell r="I68">
            <v>0</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38"/>
  <sheetViews>
    <sheetView topLeftCell="A19" workbookViewId="0">
      <selection activeCell="A38" sqref="A38:B38"/>
    </sheetView>
  </sheetViews>
  <sheetFormatPr defaultColWidth="9.1796875" defaultRowHeight="15.5" x14ac:dyDescent="0.35"/>
  <cols>
    <col min="1" max="1" width="44.54296875" style="3" customWidth="1"/>
    <col min="2" max="2" width="91.1796875" style="3" customWidth="1"/>
  </cols>
  <sheetData>
    <row r="1" spans="1:3" s="1" customFormat="1" ht="125.5" customHeight="1" x14ac:dyDescent="0.3">
      <c r="A1" s="460" t="s">
        <v>394</v>
      </c>
      <c r="B1" s="460"/>
    </row>
    <row r="2" spans="1:3" s="1" customFormat="1" ht="15.75" customHeight="1" x14ac:dyDescent="0.3">
      <c r="A2" s="459" t="s">
        <v>395</v>
      </c>
      <c r="B2" s="459"/>
    </row>
    <row r="3" spans="1:3" ht="15.75" customHeight="1" x14ac:dyDescent="0.35">
      <c r="A3" s="2"/>
      <c r="B3" s="2"/>
    </row>
    <row r="4" spans="1:3" ht="15.75" customHeight="1" x14ac:dyDescent="0.35">
      <c r="A4" s="334" t="s">
        <v>0</v>
      </c>
      <c r="B4" s="335" t="s">
        <v>1</v>
      </c>
    </row>
    <row r="5" spans="1:3" ht="45" customHeight="1" x14ac:dyDescent="0.35">
      <c r="A5" s="336"/>
      <c r="B5" s="463" t="s">
        <v>399</v>
      </c>
    </row>
    <row r="6" spans="1:3" ht="77.25" customHeight="1" x14ac:dyDescent="0.35">
      <c r="A6" s="336"/>
      <c r="B6" s="464"/>
    </row>
    <row r="7" spans="1:3" ht="6" hidden="1" customHeight="1" x14ac:dyDescent="0.35">
      <c r="A7" s="336"/>
      <c r="B7" s="464"/>
    </row>
    <row r="8" spans="1:3" ht="27.75" hidden="1" customHeight="1" x14ac:dyDescent="0.35">
      <c r="A8" s="336"/>
      <c r="B8" s="464"/>
    </row>
    <row r="9" spans="1:3" ht="63.75" customHeight="1" x14ac:dyDescent="0.35">
      <c r="A9" s="336"/>
      <c r="B9" s="465"/>
    </row>
    <row r="10" spans="1:3" ht="32.25" customHeight="1" x14ac:dyDescent="0.35">
      <c r="A10" s="456"/>
      <c r="B10" s="457"/>
    </row>
    <row r="11" spans="1:3" x14ac:dyDescent="0.35">
      <c r="A11" s="458" t="s">
        <v>2</v>
      </c>
      <c r="B11" s="458"/>
    </row>
    <row r="12" spans="1:3" ht="105" customHeight="1" x14ac:dyDescent="0.35">
      <c r="A12" s="461" t="s">
        <v>361</v>
      </c>
      <c r="B12" s="462"/>
      <c r="C12" s="4"/>
    </row>
    <row r="13" spans="1:3" ht="15.65" customHeight="1" x14ac:dyDescent="0.35">
      <c r="A13" s="333"/>
      <c r="B13" s="333"/>
      <c r="C13" s="4"/>
    </row>
    <row r="14" spans="1:3" ht="15.75" customHeight="1" x14ac:dyDescent="0.35">
      <c r="A14" s="458" t="s">
        <v>3</v>
      </c>
      <c r="B14" s="458"/>
    </row>
    <row r="15" spans="1:3" ht="15.75" customHeight="1" x14ac:dyDescent="0.35">
      <c r="A15" s="458" t="s">
        <v>4</v>
      </c>
      <c r="B15" s="458"/>
    </row>
    <row r="16" spans="1:3" ht="33" customHeight="1" x14ac:dyDescent="0.35">
      <c r="A16" s="458" t="s">
        <v>5</v>
      </c>
      <c r="B16" s="458"/>
    </row>
    <row r="17" spans="1:2" ht="15.75" customHeight="1" x14ac:dyDescent="0.35">
      <c r="A17" s="459" t="s">
        <v>6</v>
      </c>
      <c r="B17" s="459"/>
    </row>
    <row r="18" spans="1:2" ht="15.75" customHeight="1" x14ac:dyDescent="0.35">
      <c r="A18" s="459" t="s">
        <v>7</v>
      </c>
      <c r="B18" s="459"/>
    </row>
    <row r="20" spans="1:2" x14ac:dyDescent="0.35">
      <c r="A20" s="3" t="s">
        <v>8</v>
      </c>
    </row>
    <row r="22" spans="1:2" ht="17.5" x14ac:dyDescent="0.35">
      <c r="A22" s="5" t="s">
        <v>9</v>
      </c>
    </row>
    <row r="23" spans="1:2" ht="31.5" customHeight="1" x14ac:dyDescent="0.35">
      <c r="A23" s="332" t="s">
        <v>10</v>
      </c>
      <c r="B23" s="7" t="s">
        <v>11</v>
      </c>
    </row>
    <row r="24" spans="1:2" ht="33.65" customHeight="1" x14ac:dyDescent="0.35">
      <c r="A24" s="332" t="s">
        <v>12</v>
      </c>
      <c r="B24" s="8" t="s">
        <v>13</v>
      </c>
    </row>
    <row r="25" spans="1:2" ht="46.5" x14ac:dyDescent="0.35">
      <c r="A25" s="331" t="s">
        <v>14</v>
      </c>
      <c r="B25" s="8" t="s">
        <v>15</v>
      </c>
    </row>
    <row r="26" spans="1:2" x14ac:dyDescent="0.35">
      <c r="A26" s="331" t="s">
        <v>303</v>
      </c>
      <c r="B26" s="7" t="s">
        <v>16</v>
      </c>
    </row>
    <row r="27" spans="1:2" x14ac:dyDescent="0.35">
      <c r="A27" s="331" t="s">
        <v>17</v>
      </c>
      <c r="B27" s="7" t="s">
        <v>18</v>
      </c>
    </row>
    <row r="28" spans="1:2" x14ac:dyDescent="0.35">
      <c r="A28" s="354" t="s">
        <v>330</v>
      </c>
    </row>
    <row r="29" spans="1:2" x14ac:dyDescent="0.35">
      <c r="A29" s="355"/>
    </row>
    <row r="30" spans="1:2" ht="17.5" x14ac:dyDescent="0.35">
      <c r="A30" s="5" t="s">
        <v>19</v>
      </c>
    </row>
    <row r="31" spans="1:2" ht="46.5" hidden="1" x14ac:dyDescent="0.35">
      <c r="A31" s="6" t="s">
        <v>20</v>
      </c>
      <c r="B31" s="9" t="s">
        <v>21</v>
      </c>
    </row>
    <row r="32" spans="1:2" ht="46.5" hidden="1" x14ac:dyDescent="0.35">
      <c r="A32" s="6" t="s">
        <v>22</v>
      </c>
      <c r="B32" s="8" t="s">
        <v>23</v>
      </c>
    </row>
    <row r="33" spans="1:2" ht="31.15" customHeight="1" x14ac:dyDescent="0.35">
      <c r="A33" s="331" t="s">
        <v>303</v>
      </c>
      <c r="B33" s="7" t="s">
        <v>24</v>
      </c>
    </row>
    <row r="34" spans="1:2" x14ac:dyDescent="0.35">
      <c r="A34" s="331" t="s">
        <v>17</v>
      </c>
      <c r="B34" s="7" t="s">
        <v>18</v>
      </c>
    </row>
    <row r="35" spans="1:2" x14ac:dyDescent="0.35">
      <c r="A35" s="10"/>
    </row>
    <row r="37" spans="1:2" ht="31.15" customHeight="1" x14ac:dyDescent="0.35">
      <c r="A37" s="455" t="s">
        <v>25</v>
      </c>
      <c r="B37" s="455"/>
    </row>
    <row r="38" spans="1:2" ht="35.5" customHeight="1" x14ac:dyDescent="0.35">
      <c r="A38" s="455" t="s">
        <v>26</v>
      </c>
      <c r="B38" s="455"/>
    </row>
  </sheetData>
  <mergeCells count="13">
    <mergeCell ref="A1:B1"/>
    <mergeCell ref="A2:B2"/>
    <mergeCell ref="A11:B11"/>
    <mergeCell ref="A12:B12"/>
    <mergeCell ref="A14:B14"/>
    <mergeCell ref="B5:B9"/>
    <mergeCell ref="A37:B37"/>
    <mergeCell ref="A38:B38"/>
    <mergeCell ref="A10:B10"/>
    <mergeCell ref="A16:B16"/>
    <mergeCell ref="A17:B17"/>
    <mergeCell ref="A18:B18"/>
    <mergeCell ref="A15:B15"/>
  </mergeCells>
  <hyperlinks>
    <hyperlink ref="A31" location="'3 Analiza financiara-indicatori'!A1" display="3 Analiza financiara - indicatori"/>
    <hyperlink ref="A32" location="'4 Risc beneficiar'!A1" display="4 Risc beneficiar"/>
    <hyperlink ref="A23" location="'Buget cerere'!A1" display="Buget cerere"/>
    <hyperlink ref="A24" location="Investitie!A1" display=" Investitie"/>
    <hyperlink ref="A25" location="'Proiectii financiare_V,Ch act'!A1" display="Proiectii financiare_V,Ch act"/>
    <hyperlink ref="A26" location="'Proiectii financiare marginale'!A1" display="Proiectii financiare_marginal"/>
    <hyperlink ref="A27" location="'Rentabilitate investitie'!A1" display="Rentabilitate investitie"/>
    <hyperlink ref="A33" location="'Proiectii financiare marginale'!A1" display="Proiectii financiare_marginale"/>
    <hyperlink ref="A34" location="'Rentabilitate investitie'!A1" display="Rentabilitate investitie"/>
    <hyperlink ref="A28" location="'Deviz general'!A1" display="Deviz general"/>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N85"/>
  <sheetViews>
    <sheetView topLeftCell="A54" zoomScale="80" zoomScaleNormal="80" workbookViewId="0">
      <selection activeCell="F35" sqref="F35:F39"/>
    </sheetView>
  </sheetViews>
  <sheetFormatPr defaultColWidth="9.1796875" defaultRowHeight="14.5" x14ac:dyDescent="0.35"/>
  <cols>
    <col min="1" max="1" width="6" style="11" customWidth="1"/>
    <col min="2" max="2" width="56.453125" style="12" customWidth="1"/>
    <col min="3" max="4" width="17.453125" style="13" customWidth="1"/>
    <col min="5" max="5" width="17.453125" style="14" customWidth="1"/>
    <col min="6" max="7" width="17.453125" style="13" customWidth="1"/>
    <col min="8" max="10" width="17.453125" style="14" customWidth="1"/>
    <col min="11" max="11" width="10.7265625" style="375" customWidth="1"/>
    <col min="12" max="12" width="37.453125" style="375" customWidth="1"/>
    <col min="13" max="16384" width="9.1796875" style="16"/>
  </cols>
  <sheetData>
    <row r="1" spans="1:12" ht="20" x14ac:dyDescent="0.35">
      <c r="A1" s="480" t="s">
        <v>304</v>
      </c>
      <c r="B1" s="480"/>
      <c r="C1" s="480"/>
      <c r="D1" s="480"/>
      <c r="E1" s="480"/>
      <c r="F1" s="480"/>
      <c r="G1" s="480"/>
      <c r="H1" s="480"/>
      <c r="I1" s="480"/>
      <c r="J1" s="347"/>
    </row>
    <row r="3" spans="1:12" x14ac:dyDescent="0.35">
      <c r="B3" s="12" t="s">
        <v>398</v>
      </c>
    </row>
    <row r="6" spans="1:12" ht="74.25" customHeight="1" x14ac:dyDescent="0.35">
      <c r="A6" s="17" t="s">
        <v>27</v>
      </c>
      <c r="B6" s="18" t="s">
        <v>28</v>
      </c>
      <c r="C6" s="481" t="s">
        <v>29</v>
      </c>
      <c r="D6" s="482"/>
      <c r="E6" s="21" t="s">
        <v>30</v>
      </c>
      <c r="F6" s="481" t="s">
        <v>31</v>
      </c>
      <c r="G6" s="482"/>
      <c r="H6" s="21" t="s">
        <v>32</v>
      </c>
      <c r="I6" s="21" t="s">
        <v>33</v>
      </c>
      <c r="J6" s="21" t="s">
        <v>353</v>
      </c>
      <c r="K6" s="376" t="s">
        <v>356</v>
      </c>
      <c r="L6" s="376" t="s">
        <v>383</v>
      </c>
    </row>
    <row r="7" spans="1:12" x14ac:dyDescent="0.35">
      <c r="A7" s="22"/>
      <c r="B7" s="23"/>
      <c r="C7" s="24" t="s">
        <v>34</v>
      </c>
      <c r="D7" s="24" t="s">
        <v>35</v>
      </c>
      <c r="E7" s="25"/>
      <c r="F7" s="26" t="s">
        <v>34</v>
      </c>
      <c r="G7" s="26" t="s">
        <v>36</v>
      </c>
      <c r="H7" s="25"/>
      <c r="I7" s="25"/>
      <c r="J7" s="25"/>
      <c r="K7" s="377"/>
      <c r="L7" s="377"/>
    </row>
    <row r="8" spans="1:12" s="29" customFormat="1" ht="18.75" customHeight="1" x14ac:dyDescent="0.35">
      <c r="A8" s="27">
        <v>1</v>
      </c>
      <c r="B8" s="27">
        <v>2</v>
      </c>
      <c r="C8" s="27">
        <v>3</v>
      </c>
      <c r="D8" s="27">
        <v>4</v>
      </c>
      <c r="E8" s="28" t="s">
        <v>37</v>
      </c>
      <c r="F8" s="27">
        <v>6</v>
      </c>
      <c r="G8" s="27">
        <v>7</v>
      </c>
      <c r="H8" s="28" t="s">
        <v>38</v>
      </c>
      <c r="I8" s="28" t="s">
        <v>39</v>
      </c>
      <c r="J8" s="28"/>
      <c r="K8" s="378"/>
      <c r="L8" s="378"/>
    </row>
    <row r="9" spans="1:12" x14ac:dyDescent="0.35">
      <c r="A9" s="30">
        <v>1</v>
      </c>
      <c r="B9" s="483" t="s">
        <v>308</v>
      </c>
      <c r="C9" s="484"/>
      <c r="D9" s="484"/>
      <c r="E9" s="484"/>
      <c r="F9" s="484"/>
      <c r="G9" s="484"/>
      <c r="H9" s="484"/>
      <c r="I9" s="484"/>
      <c r="J9" s="346"/>
      <c r="K9" s="379"/>
      <c r="L9" s="379"/>
    </row>
    <row r="10" spans="1:12" x14ac:dyDescent="0.35">
      <c r="A10" s="30" t="s">
        <v>40</v>
      </c>
      <c r="B10" s="402" t="s">
        <v>312</v>
      </c>
      <c r="C10" s="401" t="s">
        <v>378</v>
      </c>
      <c r="D10" s="401" t="s">
        <v>378</v>
      </c>
      <c r="E10" s="401" t="s">
        <v>378</v>
      </c>
      <c r="F10" s="401" t="s">
        <v>378</v>
      </c>
      <c r="G10" s="401" t="s">
        <v>378</v>
      </c>
      <c r="H10" s="401" t="s">
        <v>378</v>
      </c>
      <c r="I10" s="401" t="s">
        <v>378</v>
      </c>
      <c r="J10" s="25"/>
      <c r="K10" s="380"/>
      <c r="L10" s="379"/>
    </row>
    <row r="11" spans="1:12" x14ac:dyDescent="0.35">
      <c r="A11" s="30" t="s">
        <v>42</v>
      </c>
      <c r="B11" s="402" t="s">
        <v>41</v>
      </c>
      <c r="C11" s="413">
        <v>0</v>
      </c>
      <c r="D11" s="413">
        <v>0</v>
      </c>
      <c r="E11" s="401">
        <f>SUM(C11:D11)</f>
        <v>0</v>
      </c>
      <c r="F11" s="413">
        <v>0</v>
      </c>
      <c r="G11" s="413">
        <v>0</v>
      </c>
      <c r="H11" s="37">
        <f>SUM(F11:G11)</f>
        <v>0</v>
      </c>
      <c r="I11" s="37">
        <f>E11+H11</f>
        <v>0</v>
      </c>
      <c r="J11" s="25" t="s">
        <v>354</v>
      </c>
      <c r="K11" s="379"/>
      <c r="L11" s="379"/>
    </row>
    <row r="12" spans="1:12" x14ac:dyDescent="0.35">
      <c r="A12" s="30" t="s">
        <v>309</v>
      </c>
      <c r="B12" s="402" t="s">
        <v>43</v>
      </c>
      <c r="C12" s="413">
        <v>0</v>
      </c>
      <c r="D12" s="413">
        <v>0</v>
      </c>
      <c r="E12" s="401">
        <f t="shared" ref="E12:E13" si="0">SUM(C12:D12)</f>
        <v>0</v>
      </c>
      <c r="F12" s="413">
        <v>0</v>
      </c>
      <c r="G12" s="413">
        <v>0</v>
      </c>
      <c r="H12" s="37">
        <f t="shared" ref="H12:H13" si="1">SUM(F12:G12)</f>
        <v>0</v>
      </c>
      <c r="I12" s="37">
        <f t="shared" ref="I12:I13" si="2">E12+H12</f>
        <v>0</v>
      </c>
      <c r="J12" s="25" t="s">
        <v>354</v>
      </c>
      <c r="K12" s="379"/>
      <c r="L12" s="379"/>
    </row>
    <row r="13" spans="1:12" x14ac:dyDescent="0.35">
      <c r="A13" s="30" t="s">
        <v>310</v>
      </c>
      <c r="B13" s="402" t="s">
        <v>311</v>
      </c>
      <c r="C13" s="413">
        <v>0</v>
      </c>
      <c r="D13" s="413">
        <v>0</v>
      </c>
      <c r="E13" s="401">
        <f t="shared" si="0"/>
        <v>0</v>
      </c>
      <c r="F13" s="413">
        <v>0</v>
      </c>
      <c r="G13" s="413">
        <v>0</v>
      </c>
      <c r="H13" s="37">
        <f t="shared" si="1"/>
        <v>0</v>
      </c>
      <c r="I13" s="37">
        <f t="shared" si="2"/>
        <v>0</v>
      </c>
      <c r="J13" s="25" t="s">
        <v>354</v>
      </c>
      <c r="K13" s="379"/>
      <c r="L13" s="379"/>
    </row>
    <row r="14" spans="1:12" s="34" customFormat="1" x14ac:dyDescent="0.35">
      <c r="A14" s="30"/>
      <c r="B14" s="33" t="s">
        <v>44</v>
      </c>
      <c r="C14" s="19">
        <f>SUM(C11:C13)</f>
        <v>0</v>
      </c>
      <c r="D14" s="409">
        <f>SUM(D11:D13)</f>
        <v>0</v>
      </c>
      <c r="E14" s="19">
        <f>SUM(C14:D14)</f>
        <v>0</v>
      </c>
      <c r="F14" s="409">
        <f>SUM(F11:F13)</f>
        <v>0</v>
      </c>
      <c r="G14" s="409">
        <f>SUM(G11:G13)</f>
        <v>0</v>
      </c>
      <c r="H14" s="19">
        <f>SUM(F14:G14)</f>
        <v>0</v>
      </c>
      <c r="I14" s="19">
        <f>E14+H14</f>
        <v>0</v>
      </c>
      <c r="J14" s="25"/>
      <c r="K14" s="358"/>
      <c r="L14" s="358"/>
    </row>
    <row r="15" spans="1:12" x14ac:dyDescent="0.35">
      <c r="A15" s="30">
        <v>2</v>
      </c>
      <c r="B15" s="475" t="s">
        <v>45</v>
      </c>
      <c r="C15" s="476"/>
      <c r="D15" s="476"/>
      <c r="E15" s="476"/>
      <c r="F15" s="476"/>
      <c r="G15" s="476"/>
      <c r="H15" s="476"/>
      <c r="I15" s="476"/>
      <c r="J15" s="346"/>
      <c r="K15" s="379"/>
      <c r="L15" s="379"/>
    </row>
    <row r="16" spans="1:12" x14ac:dyDescent="0.35">
      <c r="A16" s="30" t="s">
        <v>46</v>
      </c>
      <c r="B16" s="357" t="s">
        <v>47</v>
      </c>
      <c r="C16" s="413">
        <v>0</v>
      </c>
      <c r="D16" s="413">
        <v>0</v>
      </c>
      <c r="E16" s="401">
        <f t="shared" ref="E16" si="3">SUM(C16:D16)</f>
        <v>0</v>
      </c>
      <c r="F16" s="413">
        <v>0</v>
      </c>
      <c r="G16" s="413">
        <v>0</v>
      </c>
      <c r="H16" s="37">
        <f t="shared" ref="H16" si="4">SUM(F16:G16)</f>
        <v>0</v>
      </c>
      <c r="I16" s="37">
        <f t="shared" ref="I16:I17" si="5">E16+H16</f>
        <v>0</v>
      </c>
      <c r="J16" s="25"/>
      <c r="K16" s="379"/>
      <c r="L16" s="379"/>
    </row>
    <row r="17" spans="1:14" s="34" customFormat="1" x14ac:dyDescent="0.35">
      <c r="A17" s="30"/>
      <c r="B17" s="33" t="s">
        <v>48</v>
      </c>
      <c r="C17" s="19">
        <f>SUM(C16)</f>
        <v>0</v>
      </c>
      <c r="D17" s="19">
        <f>SUM(D16)</f>
        <v>0</v>
      </c>
      <c r="E17" s="21">
        <f>SUM(C17:D17)</f>
        <v>0</v>
      </c>
      <c r="F17" s="19">
        <f>SUM(F16)</f>
        <v>0</v>
      </c>
      <c r="G17" s="19">
        <f>SUM(G16)</f>
        <v>0</v>
      </c>
      <c r="H17" s="21">
        <f>SUM(F17:G17)</f>
        <v>0</v>
      </c>
      <c r="I17" s="21">
        <f t="shared" si="5"/>
        <v>0</v>
      </c>
      <c r="J17" s="25" t="s">
        <v>354</v>
      </c>
      <c r="K17" s="358"/>
      <c r="L17" s="358"/>
    </row>
    <row r="18" spans="1:14" x14ac:dyDescent="0.35">
      <c r="A18" s="30" t="s">
        <v>49</v>
      </c>
      <c r="B18" s="475" t="s">
        <v>50</v>
      </c>
      <c r="C18" s="476"/>
      <c r="D18" s="476"/>
      <c r="E18" s="476"/>
      <c r="F18" s="476"/>
      <c r="G18" s="476"/>
      <c r="H18" s="476"/>
      <c r="I18" s="476"/>
      <c r="J18" s="346"/>
      <c r="K18" s="380"/>
      <c r="L18" s="381"/>
    </row>
    <row r="19" spans="1:14" ht="23" x14ac:dyDescent="0.35">
      <c r="A19" s="30" t="s">
        <v>51</v>
      </c>
      <c r="B19" s="35" t="s">
        <v>313</v>
      </c>
      <c r="C19" s="413">
        <v>0</v>
      </c>
      <c r="D19" s="413">
        <v>0</v>
      </c>
      <c r="E19" s="37">
        <f>C19+D19</f>
        <v>0</v>
      </c>
      <c r="F19" s="413">
        <v>0</v>
      </c>
      <c r="G19" s="413">
        <v>0</v>
      </c>
      <c r="H19" s="37">
        <f>F19+G19</f>
        <v>0</v>
      </c>
      <c r="I19" s="25">
        <f>E19+H19</f>
        <v>0</v>
      </c>
      <c r="J19" s="25" t="s">
        <v>354</v>
      </c>
      <c r="K19" s="379"/>
      <c r="L19" s="379"/>
    </row>
    <row r="20" spans="1:14" x14ac:dyDescent="0.35">
      <c r="A20" s="30" t="s">
        <v>52</v>
      </c>
      <c r="B20" s="31" t="s">
        <v>321</v>
      </c>
      <c r="C20" s="413">
        <v>0</v>
      </c>
      <c r="D20" s="413">
        <v>0</v>
      </c>
      <c r="E20" s="37">
        <f t="shared" ref="E20:E23" si="6">C20+D20</f>
        <v>0</v>
      </c>
      <c r="F20" s="413">
        <v>0</v>
      </c>
      <c r="G20" s="413">
        <v>0</v>
      </c>
      <c r="H20" s="37">
        <f t="shared" ref="H20" si="7">F20+G20</f>
        <v>0</v>
      </c>
      <c r="I20" s="25">
        <f t="shared" ref="I20:I22" si="8">E20+H20</f>
        <v>0</v>
      </c>
      <c r="J20" s="25" t="s">
        <v>354</v>
      </c>
      <c r="K20" s="379"/>
      <c r="L20" s="379"/>
    </row>
    <row r="21" spans="1:14" x14ac:dyDescent="0.35">
      <c r="A21" s="30" t="s">
        <v>53</v>
      </c>
      <c r="B21" s="31" t="s">
        <v>331</v>
      </c>
      <c r="C21" s="413">
        <v>0</v>
      </c>
      <c r="D21" s="413">
        <v>0</v>
      </c>
      <c r="E21" s="37">
        <f t="shared" si="6"/>
        <v>0</v>
      </c>
      <c r="F21" s="413">
        <v>0</v>
      </c>
      <c r="G21" s="413">
        <v>0</v>
      </c>
      <c r="H21" s="37">
        <f t="shared" ref="H21:H22" si="9">F21+G21</f>
        <v>0</v>
      </c>
      <c r="I21" s="25">
        <f t="shared" si="8"/>
        <v>0</v>
      </c>
      <c r="J21" s="25" t="s">
        <v>354</v>
      </c>
      <c r="K21" s="379"/>
      <c r="L21" s="379"/>
    </row>
    <row r="22" spans="1:14" x14ac:dyDescent="0.35">
      <c r="A22" s="30" t="s">
        <v>54</v>
      </c>
      <c r="B22" s="36" t="s">
        <v>332</v>
      </c>
      <c r="C22" s="413">
        <v>0</v>
      </c>
      <c r="D22" s="413">
        <v>0</v>
      </c>
      <c r="E22" s="37">
        <f t="shared" si="6"/>
        <v>0</v>
      </c>
      <c r="F22" s="413">
        <v>0</v>
      </c>
      <c r="G22" s="413">
        <v>0</v>
      </c>
      <c r="H22" s="37">
        <f t="shared" si="9"/>
        <v>0</v>
      </c>
      <c r="I22" s="25">
        <f t="shared" si="8"/>
        <v>0</v>
      </c>
      <c r="J22" s="25" t="s">
        <v>354</v>
      </c>
      <c r="K22" s="376"/>
      <c r="L22" s="376"/>
    </row>
    <row r="23" spans="1:14" x14ac:dyDescent="0.35">
      <c r="A23" s="30" t="s">
        <v>55</v>
      </c>
      <c r="B23" s="36" t="s">
        <v>333</v>
      </c>
      <c r="C23" s="413">
        <v>0</v>
      </c>
      <c r="D23" s="413">
        <v>0</v>
      </c>
      <c r="E23" s="37">
        <f t="shared" si="6"/>
        <v>0</v>
      </c>
      <c r="F23" s="413">
        <v>0</v>
      </c>
      <c r="G23" s="413">
        <v>0</v>
      </c>
      <c r="H23" s="37">
        <f>F23+G23</f>
        <v>0</v>
      </c>
      <c r="I23" s="25">
        <f>E23+H23</f>
        <v>0</v>
      </c>
      <c r="J23" s="25" t="s">
        <v>354</v>
      </c>
      <c r="K23" s="376"/>
      <c r="L23" s="376"/>
    </row>
    <row r="24" spans="1:14" x14ac:dyDescent="0.35">
      <c r="A24" s="30" t="s">
        <v>334</v>
      </c>
      <c r="B24" s="36" t="s">
        <v>322</v>
      </c>
      <c r="C24" s="345" t="s">
        <v>362</v>
      </c>
      <c r="D24" s="345" t="s">
        <v>362</v>
      </c>
      <c r="E24" s="345" t="s">
        <v>362</v>
      </c>
      <c r="F24" s="345" t="s">
        <v>362</v>
      </c>
      <c r="G24" s="345" t="s">
        <v>362</v>
      </c>
      <c r="H24" s="345" t="s">
        <v>362</v>
      </c>
      <c r="I24" s="345" t="s">
        <v>362</v>
      </c>
      <c r="J24" s="25" t="s">
        <v>355</v>
      </c>
      <c r="K24" s="477" t="s">
        <v>379</v>
      </c>
      <c r="L24" s="477"/>
      <c r="M24" s="361"/>
      <c r="N24" s="361"/>
    </row>
    <row r="25" spans="1:14" x14ac:dyDescent="0.35">
      <c r="A25" s="30" t="s">
        <v>335</v>
      </c>
      <c r="B25" s="36" t="s">
        <v>336</v>
      </c>
      <c r="C25" s="345" t="s">
        <v>362</v>
      </c>
      <c r="D25" s="345" t="s">
        <v>362</v>
      </c>
      <c r="E25" s="345" t="s">
        <v>362</v>
      </c>
      <c r="F25" s="345" t="s">
        <v>362</v>
      </c>
      <c r="G25" s="345" t="s">
        <v>362</v>
      </c>
      <c r="H25" s="345" t="s">
        <v>362</v>
      </c>
      <c r="I25" s="345" t="s">
        <v>362</v>
      </c>
      <c r="J25" s="25" t="s">
        <v>355</v>
      </c>
      <c r="K25" s="477" t="s">
        <v>379</v>
      </c>
      <c r="L25" s="477"/>
    </row>
    <row r="26" spans="1:14" x14ac:dyDescent="0.35">
      <c r="A26" s="30" t="s">
        <v>337</v>
      </c>
      <c r="B26" s="36" t="s">
        <v>339</v>
      </c>
      <c r="C26" s="345" t="s">
        <v>362</v>
      </c>
      <c r="D26" s="345" t="s">
        <v>362</v>
      </c>
      <c r="E26" s="345" t="s">
        <v>362</v>
      </c>
      <c r="F26" s="345" t="s">
        <v>362</v>
      </c>
      <c r="G26" s="345" t="s">
        <v>362</v>
      </c>
      <c r="H26" s="345" t="s">
        <v>362</v>
      </c>
      <c r="I26" s="345" t="s">
        <v>362</v>
      </c>
      <c r="J26" s="25" t="s">
        <v>355</v>
      </c>
      <c r="K26" s="477" t="s">
        <v>379</v>
      </c>
      <c r="L26" s="477"/>
    </row>
    <row r="27" spans="1:14" x14ac:dyDescent="0.35">
      <c r="A27" s="30" t="s">
        <v>338</v>
      </c>
      <c r="B27" s="36" t="s">
        <v>340</v>
      </c>
      <c r="C27" s="345" t="s">
        <v>362</v>
      </c>
      <c r="D27" s="345" t="s">
        <v>362</v>
      </c>
      <c r="E27" s="345" t="s">
        <v>362</v>
      </c>
      <c r="F27" s="345" t="s">
        <v>362</v>
      </c>
      <c r="G27" s="345" t="s">
        <v>362</v>
      </c>
      <c r="H27" s="345" t="s">
        <v>362</v>
      </c>
      <c r="I27" s="345" t="s">
        <v>362</v>
      </c>
      <c r="J27" s="25" t="s">
        <v>355</v>
      </c>
      <c r="K27" s="477" t="s">
        <v>379</v>
      </c>
      <c r="L27" s="477"/>
    </row>
    <row r="28" spans="1:14" x14ac:dyDescent="0.35">
      <c r="A28" s="30" t="s">
        <v>341</v>
      </c>
      <c r="B28" s="36" t="s">
        <v>352</v>
      </c>
      <c r="C28" s="415">
        <f>C29+C30+C31</f>
        <v>0</v>
      </c>
      <c r="D28" s="415">
        <f>D29+D30+D31</f>
        <v>0</v>
      </c>
      <c r="E28" s="416">
        <f>SUM(C28:D28)</f>
        <v>0</v>
      </c>
      <c r="F28" s="415">
        <f>F29+F30+F31</f>
        <v>0</v>
      </c>
      <c r="G28" s="415">
        <f>G29+G30+G31</f>
        <v>0</v>
      </c>
      <c r="H28" s="21">
        <f>SUM(F28:G28)</f>
        <v>0</v>
      </c>
      <c r="I28" s="21">
        <f t="shared" ref="I28:I31" si="10">E28+H28</f>
        <v>0</v>
      </c>
      <c r="J28" s="25"/>
      <c r="K28" s="379"/>
      <c r="L28" s="379"/>
    </row>
    <row r="29" spans="1:14" x14ac:dyDescent="0.35">
      <c r="A29" s="30" t="s">
        <v>342</v>
      </c>
      <c r="B29" s="36" t="s">
        <v>344</v>
      </c>
      <c r="C29" s="413">
        <v>0</v>
      </c>
      <c r="D29" s="413">
        <v>0</v>
      </c>
      <c r="E29" s="414">
        <f t="shared" ref="E29:E31" si="11">SUM(C29:D29)</f>
        <v>0</v>
      </c>
      <c r="F29" s="413">
        <v>0</v>
      </c>
      <c r="G29" s="413">
        <v>0</v>
      </c>
      <c r="H29" s="25">
        <f t="shared" ref="H29:H31" si="12">SUM(F29:G29)</f>
        <v>0</v>
      </c>
      <c r="I29" s="25">
        <f t="shared" si="10"/>
        <v>0</v>
      </c>
      <c r="J29" s="25"/>
      <c r="K29" s="379"/>
      <c r="L29" s="379"/>
    </row>
    <row r="30" spans="1:14" x14ac:dyDescent="0.35">
      <c r="A30" s="30" t="s">
        <v>343</v>
      </c>
      <c r="B30" s="36" t="s">
        <v>345</v>
      </c>
      <c r="C30" s="413">
        <v>0</v>
      </c>
      <c r="D30" s="413">
        <v>0</v>
      </c>
      <c r="E30" s="414">
        <f t="shared" si="11"/>
        <v>0</v>
      </c>
      <c r="F30" s="413">
        <v>0</v>
      </c>
      <c r="G30" s="413">
        <v>0</v>
      </c>
      <c r="H30" s="25">
        <f t="shared" si="12"/>
        <v>0</v>
      </c>
      <c r="I30" s="25">
        <f t="shared" si="10"/>
        <v>0</v>
      </c>
      <c r="J30" s="25"/>
      <c r="K30" s="379"/>
      <c r="L30" s="379"/>
    </row>
    <row r="31" spans="1:14" ht="23" x14ac:dyDescent="0.35">
      <c r="A31" s="30" t="s">
        <v>368</v>
      </c>
      <c r="B31" s="87" t="s">
        <v>369</v>
      </c>
      <c r="C31" s="413">
        <v>0</v>
      </c>
      <c r="D31" s="413">
        <v>0</v>
      </c>
      <c r="E31" s="414">
        <f t="shared" si="11"/>
        <v>0</v>
      </c>
      <c r="F31" s="413">
        <v>0</v>
      </c>
      <c r="G31" s="413">
        <v>0</v>
      </c>
      <c r="H31" s="25">
        <f t="shared" si="12"/>
        <v>0</v>
      </c>
      <c r="I31" s="25">
        <f t="shared" si="10"/>
        <v>0</v>
      </c>
      <c r="J31" s="25"/>
      <c r="K31" s="379"/>
      <c r="L31" s="379"/>
    </row>
    <row r="32" spans="1:14" s="34" customFormat="1" ht="23" x14ac:dyDescent="0.35">
      <c r="A32" s="30"/>
      <c r="B32" s="33" t="s">
        <v>56</v>
      </c>
      <c r="C32" s="19">
        <f>SUM(C19:C23)+C28</f>
        <v>0</v>
      </c>
      <c r="D32" s="19">
        <f>SUM(D19:D23)+D28</f>
        <v>0</v>
      </c>
      <c r="E32" s="21">
        <f>C32+D32</f>
        <v>0</v>
      </c>
      <c r="F32" s="19">
        <f>SUM(F19:F23)+F28</f>
        <v>0</v>
      </c>
      <c r="G32" s="19">
        <f>SUM(G19:G23)+G28</f>
        <v>0</v>
      </c>
      <c r="H32" s="21">
        <f>F32+G32</f>
        <v>0</v>
      </c>
      <c r="I32" s="21">
        <f>E32+H32</f>
        <v>0</v>
      </c>
      <c r="J32" s="21"/>
      <c r="K32" s="382" t="e">
        <f>E32/E41</f>
        <v>#DIV/0!</v>
      </c>
      <c r="L32" s="409" t="s">
        <v>400</v>
      </c>
    </row>
    <row r="33" spans="1:12" x14ac:dyDescent="0.35">
      <c r="A33" s="30">
        <v>4</v>
      </c>
      <c r="B33" s="475" t="s">
        <v>57</v>
      </c>
      <c r="C33" s="476"/>
      <c r="D33" s="476"/>
      <c r="E33" s="476"/>
      <c r="F33" s="476"/>
      <c r="G33" s="476"/>
      <c r="H33" s="476"/>
      <c r="I33" s="476"/>
      <c r="J33" s="346"/>
      <c r="K33" s="379"/>
      <c r="L33" s="379"/>
    </row>
    <row r="34" spans="1:12" x14ac:dyDescent="0.35">
      <c r="A34" s="30" t="s">
        <v>58</v>
      </c>
      <c r="B34" s="31" t="s">
        <v>59</v>
      </c>
      <c r="C34" s="413">
        <v>0</v>
      </c>
      <c r="D34" s="413">
        <v>0</v>
      </c>
      <c r="E34" s="37">
        <f t="shared" ref="E34:E37" si="13">C34+D34</f>
        <v>0</v>
      </c>
      <c r="F34" s="413">
        <v>0</v>
      </c>
      <c r="G34" s="413">
        <v>0</v>
      </c>
      <c r="H34" s="25">
        <f t="shared" ref="H34:H37" si="14">F34+G34</f>
        <v>0</v>
      </c>
      <c r="I34" s="25">
        <f t="shared" ref="I34:I37" si="15">E34+H34</f>
        <v>0</v>
      </c>
      <c r="J34" s="25" t="s">
        <v>354</v>
      </c>
      <c r="K34" s="379"/>
      <c r="L34" s="379"/>
    </row>
    <row r="35" spans="1:12" x14ac:dyDescent="0.35">
      <c r="A35" s="30" t="s">
        <v>60</v>
      </c>
      <c r="B35" s="31" t="s">
        <v>317</v>
      </c>
      <c r="C35" s="413">
        <v>0</v>
      </c>
      <c r="D35" s="413">
        <v>0</v>
      </c>
      <c r="E35" s="37">
        <f t="shared" si="13"/>
        <v>0</v>
      </c>
      <c r="F35" s="413">
        <v>0</v>
      </c>
      <c r="G35" s="413">
        <v>0</v>
      </c>
      <c r="H35" s="25">
        <f t="shared" si="14"/>
        <v>0</v>
      </c>
      <c r="I35" s="25">
        <f t="shared" si="15"/>
        <v>0</v>
      </c>
      <c r="J35" s="25" t="s">
        <v>354</v>
      </c>
      <c r="K35" s="379"/>
      <c r="L35" s="379"/>
    </row>
    <row r="36" spans="1:12" x14ac:dyDescent="0.35">
      <c r="A36" s="30" t="s">
        <v>61</v>
      </c>
      <c r="B36" s="31" t="s">
        <v>323</v>
      </c>
      <c r="C36" s="413">
        <v>0</v>
      </c>
      <c r="D36" s="413">
        <v>0</v>
      </c>
      <c r="E36" s="37">
        <f t="shared" si="13"/>
        <v>0</v>
      </c>
      <c r="F36" s="413">
        <v>0</v>
      </c>
      <c r="G36" s="413">
        <v>0</v>
      </c>
      <c r="H36" s="25">
        <f t="shared" si="14"/>
        <v>0</v>
      </c>
      <c r="I36" s="25">
        <f t="shared" si="15"/>
        <v>0</v>
      </c>
      <c r="J36" s="25" t="s">
        <v>354</v>
      </c>
      <c r="K36" s="379"/>
      <c r="L36" s="379"/>
    </row>
    <row r="37" spans="1:12" ht="23" x14ac:dyDescent="0.35">
      <c r="A37" s="30" t="s">
        <v>319</v>
      </c>
      <c r="B37" s="31" t="s">
        <v>318</v>
      </c>
      <c r="C37" s="413">
        <v>0</v>
      </c>
      <c r="D37" s="413">
        <v>0</v>
      </c>
      <c r="E37" s="37">
        <f t="shared" si="13"/>
        <v>0</v>
      </c>
      <c r="F37" s="413">
        <v>0</v>
      </c>
      <c r="G37" s="413">
        <v>0</v>
      </c>
      <c r="H37" s="25">
        <f t="shared" si="14"/>
        <v>0</v>
      </c>
      <c r="I37" s="25">
        <f t="shared" si="15"/>
        <v>0</v>
      </c>
      <c r="J37" s="25" t="s">
        <v>354</v>
      </c>
      <c r="K37" s="379"/>
      <c r="L37" s="379"/>
    </row>
    <row r="38" spans="1:12" x14ac:dyDescent="0.35">
      <c r="A38" s="30" t="s">
        <v>315</v>
      </c>
      <c r="B38" s="31" t="s">
        <v>316</v>
      </c>
      <c r="C38" s="413">
        <v>0</v>
      </c>
      <c r="D38" s="413">
        <v>0</v>
      </c>
      <c r="E38" s="37">
        <f t="shared" ref="E38:E40" si="16">C38+D38</f>
        <v>0</v>
      </c>
      <c r="F38" s="413">
        <v>0</v>
      </c>
      <c r="G38" s="413">
        <v>0</v>
      </c>
      <c r="H38" s="25">
        <f t="shared" ref="H38:H40" si="17">F38+G38</f>
        <v>0</v>
      </c>
      <c r="I38" s="25">
        <f t="shared" ref="I38:I40" si="18">E38+H38</f>
        <v>0</v>
      </c>
      <c r="J38" s="25" t="s">
        <v>354</v>
      </c>
      <c r="K38" s="379"/>
      <c r="L38" s="379"/>
    </row>
    <row r="39" spans="1:12" x14ac:dyDescent="0.35">
      <c r="A39" s="30" t="s">
        <v>314</v>
      </c>
      <c r="B39" s="31" t="s">
        <v>62</v>
      </c>
      <c r="C39" s="413">
        <v>0</v>
      </c>
      <c r="D39" s="413">
        <v>0</v>
      </c>
      <c r="E39" s="37">
        <f t="shared" si="16"/>
        <v>0</v>
      </c>
      <c r="F39" s="413">
        <v>0</v>
      </c>
      <c r="G39" s="413">
        <v>0</v>
      </c>
      <c r="H39" s="25">
        <f t="shared" si="17"/>
        <v>0</v>
      </c>
      <c r="I39" s="25">
        <f t="shared" si="18"/>
        <v>0</v>
      </c>
      <c r="J39" s="25" t="s">
        <v>354</v>
      </c>
      <c r="K39" s="379"/>
      <c r="L39" s="379"/>
    </row>
    <row r="40" spans="1:12" s="34" customFormat="1" x14ac:dyDescent="0.35">
      <c r="A40" s="30"/>
      <c r="B40" s="389" t="s">
        <v>385</v>
      </c>
      <c r="C40" s="390">
        <f>SUM(C34:C39)</f>
        <v>0</v>
      </c>
      <c r="D40" s="390">
        <f>SUM(D34:D39)</f>
        <v>0</v>
      </c>
      <c r="E40" s="391">
        <f t="shared" si="16"/>
        <v>0</v>
      </c>
      <c r="F40" s="390">
        <f>SUM(F34:F39)</f>
        <v>0</v>
      </c>
      <c r="G40" s="390">
        <f>SUM(G34:G39)</f>
        <v>0</v>
      </c>
      <c r="H40" s="391">
        <f t="shared" si="17"/>
        <v>0</v>
      </c>
      <c r="I40" s="391">
        <f t="shared" si="18"/>
        <v>0</v>
      </c>
      <c r="J40" s="392" t="s">
        <v>354</v>
      </c>
      <c r="K40" s="358"/>
      <c r="L40" s="358"/>
    </row>
    <row r="41" spans="1:12" s="34" customFormat="1" x14ac:dyDescent="0.35">
      <c r="A41" s="30"/>
      <c r="B41" s="394" t="s">
        <v>63</v>
      </c>
      <c r="C41" s="395">
        <f>C40</f>
        <v>0</v>
      </c>
      <c r="D41" s="395">
        <f t="shared" ref="D41:G41" si="19">D40</f>
        <v>0</v>
      </c>
      <c r="E41" s="395">
        <f>SUM(C41:D41)</f>
        <v>0</v>
      </c>
      <c r="F41" s="395">
        <f t="shared" si="19"/>
        <v>0</v>
      </c>
      <c r="G41" s="395">
        <f t="shared" si="19"/>
        <v>0</v>
      </c>
      <c r="H41" s="395">
        <f>F41+G41</f>
        <v>0</v>
      </c>
      <c r="I41" s="395">
        <f>E41+H41</f>
        <v>0</v>
      </c>
      <c r="J41" s="25"/>
      <c r="K41" s="358"/>
      <c r="L41" s="358"/>
    </row>
    <row r="42" spans="1:12" x14ac:dyDescent="0.35">
      <c r="A42" s="30" t="s">
        <v>64</v>
      </c>
      <c r="B42" s="475" t="s">
        <v>65</v>
      </c>
      <c r="C42" s="476"/>
      <c r="D42" s="476"/>
      <c r="E42" s="476"/>
      <c r="F42" s="476"/>
      <c r="G42" s="476"/>
      <c r="H42" s="476"/>
      <c r="I42" s="476"/>
      <c r="J42" s="346"/>
      <c r="K42" s="379"/>
      <c r="L42" s="379"/>
    </row>
    <row r="43" spans="1:12" x14ac:dyDescent="0.35">
      <c r="A43" s="30" t="s">
        <v>66</v>
      </c>
      <c r="B43" s="31" t="s">
        <v>67</v>
      </c>
      <c r="C43" s="417">
        <f>C44+C45</f>
        <v>0</v>
      </c>
      <c r="D43" s="417">
        <f>D44+D45</f>
        <v>0</v>
      </c>
      <c r="E43" s="418">
        <f>SUM(C43:D43)</f>
        <v>0</v>
      </c>
      <c r="F43" s="417">
        <f>F44+F45</f>
        <v>0</v>
      </c>
      <c r="G43" s="417">
        <f>G44+G45</f>
        <v>0</v>
      </c>
      <c r="H43" s="21">
        <f>SUM(F43:G43)</f>
        <v>0</v>
      </c>
      <c r="I43" s="21">
        <f>E43+H43</f>
        <v>0</v>
      </c>
      <c r="J43" s="25"/>
      <c r="K43" s="379"/>
      <c r="L43" s="379"/>
    </row>
    <row r="44" spans="1:12" x14ac:dyDescent="0.35">
      <c r="A44" s="30" t="s">
        <v>68</v>
      </c>
      <c r="B44" s="31" t="s">
        <v>69</v>
      </c>
      <c r="C44" s="413">
        <v>0</v>
      </c>
      <c r="D44" s="413">
        <v>0</v>
      </c>
      <c r="E44" s="37">
        <f t="shared" ref="E44:E45" si="20">C44+D44</f>
        <v>0</v>
      </c>
      <c r="F44" s="413">
        <v>0</v>
      </c>
      <c r="G44" s="413">
        <v>0</v>
      </c>
      <c r="H44" s="25">
        <f t="shared" ref="H44:H45" si="21">F44+G44</f>
        <v>0</v>
      </c>
      <c r="I44" s="25">
        <f t="shared" ref="I44:I45" si="22">E44+H44</f>
        <v>0</v>
      </c>
      <c r="J44" s="25"/>
      <c r="K44" s="379"/>
      <c r="L44" s="379"/>
    </row>
    <row r="45" spans="1:12" x14ac:dyDescent="0.35">
      <c r="A45" s="30" t="s">
        <v>70</v>
      </c>
      <c r="B45" s="31" t="s">
        <v>71</v>
      </c>
      <c r="C45" s="413">
        <v>0</v>
      </c>
      <c r="D45" s="413">
        <v>0</v>
      </c>
      <c r="E45" s="37">
        <f t="shared" si="20"/>
        <v>0</v>
      </c>
      <c r="F45" s="413">
        <v>0</v>
      </c>
      <c r="G45" s="413">
        <v>0</v>
      </c>
      <c r="H45" s="25">
        <f t="shared" si="21"/>
        <v>0</v>
      </c>
      <c r="I45" s="25">
        <f t="shared" si="22"/>
        <v>0</v>
      </c>
      <c r="J45" s="25"/>
      <c r="K45" s="379"/>
      <c r="L45" s="379"/>
    </row>
    <row r="46" spans="1:12" x14ac:dyDescent="0.35">
      <c r="A46" s="30" t="s">
        <v>320</v>
      </c>
      <c r="B46" s="31" t="s">
        <v>396</v>
      </c>
      <c r="C46" s="413">
        <v>0</v>
      </c>
      <c r="D46" s="413">
        <v>0</v>
      </c>
      <c r="E46" s="37">
        <f t="shared" ref="E46:E47" si="23">C46+D46</f>
        <v>0</v>
      </c>
      <c r="F46" s="413">
        <v>0</v>
      </c>
      <c r="G46" s="413">
        <v>0</v>
      </c>
      <c r="H46" s="25">
        <f t="shared" ref="H46:H47" si="24">F46+G46</f>
        <v>0</v>
      </c>
      <c r="I46" s="25">
        <f t="shared" ref="I46:I47" si="25">E46+H46</f>
        <v>0</v>
      </c>
      <c r="J46" s="25" t="s">
        <v>354</v>
      </c>
      <c r="K46" s="393"/>
      <c r="L46" s="393"/>
    </row>
    <row r="47" spans="1:12" x14ac:dyDescent="0.35">
      <c r="A47" s="30" t="s">
        <v>72</v>
      </c>
      <c r="B47" s="31" t="s">
        <v>73</v>
      </c>
      <c r="C47" s="413">
        <v>0</v>
      </c>
      <c r="D47" s="413">
        <v>0</v>
      </c>
      <c r="E47" s="37">
        <f t="shared" si="23"/>
        <v>0</v>
      </c>
      <c r="F47" s="413">
        <v>0</v>
      </c>
      <c r="G47" s="413">
        <v>0</v>
      </c>
      <c r="H47" s="25">
        <f t="shared" si="24"/>
        <v>0</v>
      </c>
      <c r="I47" s="25">
        <f t="shared" si="25"/>
        <v>0</v>
      </c>
      <c r="J47" s="25"/>
      <c r="K47" s="382" t="e">
        <f>E47/(E14+E17+E41)</f>
        <v>#DIV/0!</v>
      </c>
      <c r="L47" s="419" t="s">
        <v>404</v>
      </c>
    </row>
    <row r="48" spans="1:12" x14ac:dyDescent="0.35">
      <c r="A48" s="30" t="s">
        <v>346</v>
      </c>
      <c r="B48" s="31" t="s">
        <v>347</v>
      </c>
      <c r="C48" s="345" t="s">
        <v>378</v>
      </c>
      <c r="D48" s="345" t="s">
        <v>378</v>
      </c>
      <c r="E48" s="25" t="s">
        <v>378</v>
      </c>
      <c r="F48" s="345" t="s">
        <v>378</v>
      </c>
      <c r="G48" s="345" t="s">
        <v>378</v>
      </c>
      <c r="H48" s="25" t="s">
        <v>378</v>
      </c>
      <c r="I48" s="25" t="s">
        <v>378</v>
      </c>
      <c r="J48" s="25" t="s">
        <v>355</v>
      </c>
      <c r="K48" s="477" t="s">
        <v>379</v>
      </c>
      <c r="L48" s="477"/>
    </row>
    <row r="49" spans="1:12" s="34" customFormat="1" x14ac:dyDescent="0.35">
      <c r="A49" s="30"/>
      <c r="B49" s="33" t="s">
        <v>74</v>
      </c>
      <c r="C49" s="19">
        <f>C43+C46+C47</f>
        <v>0</v>
      </c>
      <c r="D49" s="19">
        <f>D43+D46+D47</f>
        <v>0</v>
      </c>
      <c r="E49" s="21">
        <f t="shared" ref="E49" si="26">C49+D49</f>
        <v>0</v>
      </c>
      <c r="F49" s="19">
        <f>F43+F46+F47</f>
        <v>0</v>
      </c>
      <c r="G49" s="19">
        <f>G43+G46+G47</f>
        <v>0</v>
      </c>
      <c r="H49" s="21">
        <f t="shared" ref="H49" si="27">F49+G49</f>
        <v>0</v>
      </c>
      <c r="I49" s="21">
        <f t="shared" ref="I49" si="28">E49+H49</f>
        <v>0</v>
      </c>
      <c r="J49" s="21"/>
      <c r="K49" s="358"/>
      <c r="L49" s="358"/>
    </row>
    <row r="50" spans="1:12" x14ac:dyDescent="0.35">
      <c r="A50" s="30" t="s">
        <v>77</v>
      </c>
      <c r="B50" s="475" t="s">
        <v>348</v>
      </c>
      <c r="C50" s="476"/>
      <c r="D50" s="476"/>
      <c r="E50" s="476"/>
      <c r="F50" s="476"/>
      <c r="G50" s="476"/>
      <c r="H50" s="476"/>
      <c r="I50" s="476"/>
      <c r="J50" s="346"/>
      <c r="K50" s="379"/>
      <c r="L50" s="379"/>
    </row>
    <row r="51" spans="1:12" x14ac:dyDescent="0.35">
      <c r="A51" s="30" t="s">
        <v>75</v>
      </c>
      <c r="B51" s="38" t="s">
        <v>349</v>
      </c>
      <c r="C51" s="401" t="s">
        <v>378</v>
      </c>
      <c r="D51" s="401" t="s">
        <v>378</v>
      </c>
      <c r="E51" s="401" t="s">
        <v>378</v>
      </c>
      <c r="F51" s="413">
        <v>0</v>
      </c>
      <c r="G51" s="413">
        <v>0</v>
      </c>
      <c r="H51" s="25">
        <f>SUM(F51:G51)</f>
        <v>0</v>
      </c>
      <c r="I51" s="25">
        <f>H51</f>
        <v>0</v>
      </c>
      <c r="J51" s="466"/>
      <c r="K51" s="467"/>
      <c r="L51" s="468"/>
    </row>
    <row r="52" spans="1:12" x14ac:dyDescent="0.35">
      <c r="A52" s="30" t="s">
        <v>350</v>
      </c>
      <c r="B52" s="38" t="s">
        <v>351</v>
      </c>
      <c r="C52" s="401" t="s">
        <v>378</v>
      </c>
      <c r="D52" s="401" t="s">
        <v>378</v>
      </c>
      <c r="E52" s="401" t="s">
        <v>378</v>
      </c>
      <c r="F52" s="413">
        <v>0</v>
      </c>
      <c r="G52" s="413">
        <v>0</v>
      </c>
      <c r="H52" s="25">
        <f>SUM(F52:G52)</f>
        <v>0</v>
      </c>
      <c r="I52" s="25">
        <f>H52</f>
        <v>0</v>
      </c>
      <c r="J52" s="469"/>
      <c r="K52" s="470"/>
      <c r="L52" s="471"/>
    </row>
    <row r="53" spans="1:12" s="34" customFormat="1" x14ac:dyDescent="0.35">
      <c r="A53" s="39"/>
      <c r="B53" s="33" t="s">
        <v>76</v>
      </c>
      <c r="C53" s="401" t="s">
        <v>378</v>
      </c>
      <c r="D53" s="401" t="s">
        <v>378</v>
      </c>
      <c r="E53" s="401" t="s">
        <v>378</v>
      </c>
      <c r="F53" s="19">
        <f>SUM(F51:F52)</f>
        <v>0</v>
      </c>
      <c r="G53" s="19">
        <f>SUM(G51:G52)</f>
        <v>0</v>
      </c>
      <c r="H53" s="21">
        <f>SUM(F53:G53)</f>
        <v>0</v>
      </c>
      <c r="I53" s="21">
        <f>H53</f>
        <v>0</v>
      </c>
      <c r="J53" s="472"/>
      <c r="K53" s="473"/>
      <c r="L53" s="474"/>
    </row>
    <row r="54" spans="1:12" s="34" customFormat="1" ht="26.15" customHeight="1" x14ac:dyDescent="0.35">
      <c r="A54" s="30" t="s">
        <v>380</v>
      </c>
      <c r="B54" s="371" t="s">
        <v>381</v>
      </c>
      <c r="C54" s="19"/>
      <c r="D54" s="19"/>
      <c r="E54" s="21"/>
      <c r="F54" s="19"/>
      <c r="G54" s="19"/>
      <c r="H54" s="21"/>
      <c r="I54" s="21"/>
      <c r="J54" s="360"/>
      <c r="K54" s="383"/>
      <c r="L54" s="384"/>
    </row>
    <row r="55" spans="1:12" s="34" customFormat="1" ht="23" x14ac:dyDescent="0.35">
      <c r="A55" s="30" t="s">
        <v>370</v>
      </c>
      <c r="B55" s="38" t="s">
        <v>403</v>
      </c>
      <c r="C55" s="413">
        <v>0</v>
      </c>
      <c r="D55" s="413">
        <v>0</v>
      </c>
      <c r="E55" s="37">
        <f t="shared" ref="E55:E56" si="29">C55+D55</f>
        <v>0</v>
      </c>
      <c r="F55" s="413">
        <v>0</v>
      </c>
      <c r="G55" s="413">
        <v>0</v>
      </c>
      <c r="H55" s="25">
        <f t="shared" ref="H55:H56" si="30">F55+G55</f>
        <v>0</v>
      </c>
      <c r="I55" s="25">
        <f t="shared" ref="I55:I56" si="31">E55+H55</f>
        <v>0</v>
      </c>
      <c r="J55" s="25" t="s">
        <v>354</v>
      </c>
      <c r="K55" s="382" t="e">
        <f>E55/(E14+E17+E19+E20+E22+E23+E28+E41+E44)</f>
        <v>#DIV/0!</v>
      </c>
      <c r="L55" s="376" t="s">
        <v>405</v>
      </c>
    </row>
    <row r="56" spans="1:12" s="34" customFormat="1" ht="23" x14ac:dyDescent="0.35">
      <c r="A56" s="30" t="s">
        <v>371</v>
      </c>
      <c r="B56" s="38" t="s">
        <v>372</v>
      </c>
      <c r="C56" s="413">
        <v>0</v>
      </c>
      <c r="D56" s="413">
        <v>0</v>
      </c>
      <c r="E56" s="37">
        <f t="shared" si="29"/>
        <v>0</v>
      </c>
      <c r="F56" s="413">
        <v>0</v>
      </c>
      <c r="G56" s="413">
        <v>0</v>
      </c>
      <c r="H56" s="25">
        <f t="shared" si="30"/>
        <v>0</v>
      </c>
      <c r="I56" s="25">
        <f t="shared" si="31"/>
        <v>0</v>
      </c>
      <c r="J56" s="25" t="s">
        <v>354</v>
      </c>
      <c r="K56" s="382" t="e">
        <f>E56/(E14+E17+E41)</f>
        <v>#DIV/0!</v>
      </c>
      <c r="L56" s="376" t="s">
        <v>406</v>
      </c>
    </row>
    <row r="57" spans="1:12" s="34" customFormat="1" x14ac:dyDescent="0.35">
      <c r="A57" s="39"/>
      <c r="B57" s="33" t="s">
        <v>364</v>
      </c>
      <c r="C57" s="19">
        <f>SUM(C55:C56)</f>
        <v>0</v>
      </c>
      <c r="D57" s="409">
        <f>SUM(D55:D56)</f>
        <v>0</v>
      </c>
      <c r="E57" s="21">
        <f>SUM(C57:D57)</f>
        <v>0</v>
      </c>
      <c r="F57" s="409">
        <f>SUM(F55:F56)</f>
        <v>0</v>
      </c>
      <c r="G57" s="409">
        <f>SUM(G55:G56)</f>
        <v>0</v>
      </c>
      <c r="H57" s="21">
        <f>SUM(F57:G57)</f>
        <v>0</v>
      </c>
      <c r="I57" s="21">
        <f>E57+H57</f>
        <v>0</v>
      </c>
      <c r="J57" s="25"/>
      <c r="K57" s="358"/>
      <c r="L57" s="358"/>
    </row>
    <row r="58" spans="1:12" s="34" customFormat="1" x14ac:dyDescent="0.35">
      <c r="A58" s="39">
        <v>8</v>
      </c>
      <c r="B58" s="33" t="s">
        <v>386</v>
      </c>
      <c r="C58" s="19"/>
      <c r="D58" s="19"/>
      <c r="E58" s="21"/>
      <c r="F58" s="19"/>
      <c r="G58" s="19"/>
      <c r="H58" s="21"/>
      <c r="I58" s="21"/>
      <c r="J58" s="21"/>
      <c r="K58" s="358"/>
      <c r="L58" s="358"/>
    </row>
    <row r="59" spans="1:12" s="34" customFormat="1" ht="35.25" customHeight="1" x14ac:dyDescent="0.35">
      <c r="A59" s="39">
        <v>8.1</v>
      </c>
      <c r="B59" s="38" t="s">
        <v>366</v>
      </c>
      <c r="C59" s="413">
        <v>0</v>
      </c>
      <c r="D59" s="454">
        <v>0</v>
      </c>
      <c r="E59" s="37">
        <f t="shared" ref="E59" si="32">C59+D59</f>
        <v>0</v>
      </c>
      <c r="F59" s="413">
        <v>0</v>
      </c>
      <c r="G59" s="454">
        <v>0</v>
      </c>
      <c r="H59" s="25">
        <f t="shared" ref="H59" si="33">F59+G59</f>
        <v>0</v>
      </c>
      <c r="I59" s="25">
        <f t="shared" ref="I59:I61" si="34">E59+H59</f>
        <v>0</v>
      </c>
      <c r="J59" s="25" t="s">
        <v>367</v>
      </c>
      <c r="K59" s="382" t="e">
        <f>E61/E65</f>
        <v>#DIV/0!</v>
      </c>
      <c r="L59" s="379" t="s">
        <v>401</v>
      </c>
    </row>
    <row r="60" spans="1:12" s="34" customFormat="1" ht="35.25" customHeight="1" x14ac:dyDescent="0.35">
      <c r="A60" s="39">
        <v>8.1999999999999993</v>
      </c>
      <c r="B60" s="38" t="s">
        <v>407</v>
      </c>
      <c r="C60" s="413">
        <v>0</v>
      </c>
      <c r="D60" s="454">
        <v>0</v>
      </c>
      <c r="E60" s="37">
        <f t="shared" ref="E60" si="35">C60+D60</f>
        <v>0</v>
      </c>
      <c r="F60" s="413">
        <v>0</v>
      </c>
      <c r="G60" s="454">
        <v>0</v>
      </c>
      <c r="H60" s="25">
        <f t="shared" ref="H60" si="36">F60+G60</f>
        <v>0</v>
      </c>
      <c r="I60" s="25">
        <f t="shared" ref="I60" si="37">E60+H60</f>
        <v>0</v>
      </c>
      <c r="J60" s="25" t="s">
        <v>408</v>
      </c>
      <c r="K60" s="382"/>
      <c r="L60" s="408"/>
    </row>
    <row r="61" spans="1:12" s="34" customFormat="1" x14ac:dyDescent="0.35">
      <c r="A61" s="39"/>
      <c r="B61" s="33" t="s">
        <v>365</v>
      </c>
      <c r="C61" s="19">
        <f>SUM(C59:C60)</f>
        <v>0</v>
      </c>
      <c r="D61" s="409">
        <f>SUM(D59:D60)</f>
        <v>0</v>
      </c>
      <c r="E61" s="21">
        <f>SUM(C61:D61)</f>
        <v>0</v>
      </c>
      <c r="F61" s="409">
        <f t="shared" ref="F61:G61" si="38">SUM(F59:F60)</f>
        <v>0</v>
      </c>
      <c r="G61" s="409">
        <f t="shared" si="38"/>
        <v>0</v>
      </c>
      <c r="H61" s="21">
        <f>SUM(F61:G61)</f>
        <v>0</v>
      </c>
      <c r="I61" s="21">
        <f t="shared" si="34"/>
        <v>0</v>
      </c>
      <c r="J61" s="25"/>
      <c r="K61" s="382"/>
      <c r="L61" s="374"/>
    </row>
    <row r="62" spans="1:12" s="34" customFormat="1" x14ac:dyDescent="0.35">
      <c r="A62" s="30" t="s">
        <v>373</v>
      </c>
      <c r="B62" s="33" t="s">
        <v>374</v>
      </c>
      <c r="C62" s="19"/>
      <c r="D62" s="19"/>
      <c r="E62" s="21"/>
      <c r="F62" s="19"/>
      <c r="G62" s="19"/>
      <c r="H62" s="21"/>
      <c r="I62" s="21"/>
      <c r="J62" s="21"/>
      <c r="K62" s="382"/>
      <c r="L62" s="358"/>
    </row>
    <row r="63" spans="1:12" s="34" customFormat="1" ht="46" x14ac:dyDescent="0.35">
      <c r="A63" s="30" t="s">
        <v>375</v>
      </c>
      <c r="B63" s="38" t="s">
        <v>382</v>
      </c>
      <c r="C63" s="413">
        <v>0</v>
      </c>
      <c r="D63" s="454">
        <v>0</v>
      </c>
      <c r="E63" s="37">
        <f t="shared" ref="E63" si="39">C63+D63</f>
        <v>0</v>
      </c>
      <c r="F63" s="413">
        <v>0</v>
      </c>
      <c r="G63" s="454">
        <v>0</v>
      </c>
      <c r="H63" s="25">
        <f t="shared" ref="H63" si="40">F63+G63</f>
        <v>0</v>
      </c>
      <c r="I63" s="25">
        <f t="shared" ref="I63" si="41">E63+H63</f>
        <v>0</v>
      </c>
      <c r="J63" s="21"/>
      <c r="K63" s="382"/>
      <c r="L63" s="400"/>
    </row>
    <row r="64" spans="1:12" s="34" customFormat="1" ht="24" x14ac:dyDescent="0.35">
      <c r="A64" s="30"/>
      <c r="B64" s="33" t="s">
        <v>377</v>
      </c>
      <c r="C64" s="19">
        <f>SUM(C63)</f>
        <v>0</v>
      </c>
      <c r="D64" s="19">
        <f>SUM(D63)</f>
        <v>0</v>
      </c>
      <c r="E64" s="21">
        <f>SUM(C64:D64)</f>
        <v>0</v>
      </c>
      <c r="F64" s="19">
        <f>SUM(F63)</f>
        <v>0</v>
      </c>
      <c r="G64" s="19">
        <f>SUM(G63)</f>
        <v>0</v>
      </c>
      <c r="H64" s="21">
        <f>SUM(F64:G64)</f>
        <v>0</v>
      </c>
      <c r="I64" s="21">
        <f>E64+H64</f>
        <v>0</v>
      </c>
      <c r="J64" s="25" t="s">
        <v>355</v>
      </c>
      <c r="K64" s="382" t="e">
        <f>E64/(E14+E17+E32+E41+E49+E57+E61)</f>
        <v>#DIV/0!</v>
      </c>
      <c r="L64" s="399" t="s">
        <v>384</v>
      </c>
    </row>
    <row r="65" spans="1:12" s="398" customFormat="1" ht="21" customHeight="1" x14ac:dyDescent="0.3">
      <c r="A65" s="396"/>
      <c r="B65" s="44" t="s">
        <v>78</v>
      </c>
      <c r="C65" s="21">
        <f>C14+C17+C32+C41+C49+C57+C61+C64</f>
        <v>0</v>
      </c>
      <c r="D65" s="21">
        <f>D14+D17+D32+D41+D49+D57+D61+D64</f>
        <v>0</v>
      </c>
      <c r="E65" s="21">
        <f>SUM(C65:D65)</f>
        <v>0</v>
      </c>
      <c r="F65" s="21">
        <f>F14+F17+F32+F41+F49+F53+F57+F61+F64</f>
        <v>0</v>
      </c>
      <c r="G65" s="21">
        <f>G14+G17+G32+G41+G49+G53+G57+G61+G64</f>
        <v>0</v>
      </c>
      <c r="H65" s="21">
        <f>SUM(F65:G65)</f>
        <v>0</v>
      </c>
      <c r="I65" s="21">
        <f>E65+H65</f>
        <v>0</v>
      </c>
      <c r="J65" s="21"/>
      <c r="K65" s="397"/>
      <c r="L65" s="397"/>
    </row>
    <row r="66" spans="1:12" ht="10.5" customHeight="1" x14ac:dyDescent="0.35">
      <c r="A66" s="366"/>
      <c r="B66" s="367"/>
      <c r="C66" s="368"/>
      <c r="D66" s="368"/>
      <c r="F66" s="368"/>
      <c r="G66" s="368"/>
    </row>
    <row r="67" spans="1:12" x14ac:dyDescent="0.35">
      <c r="A67" s="366"/>
      <c r="B67" s="367"/>
      <c r="C67" s="369"/>
      <c r="D67" s="369"/>
      <c r="F67" s="369"/>
      <c r="G67" s="369"/>
      <c r="I67" s="370"/>
      <c r="J67" s="370"/>
      <c r="K67" s="385"/>
      <c r="L67" s="385"/>
    </row>
    <row r="68" spans="1:12" s="15" customFormat="1" ht="14" x14ac:dyDescent="0.3">
      <c r="A68" s="40"/>
      <c r="B68" s="12"/>
      <c r="C68" s="13"/>
      <c r="D68" s="13"/>
      <c r="E68" s="14"/>
      <c r="F68" s="13"/>
      <c r="G68" s="13"/>
      <c r="H68" s="14"/>
      <c r="I68" s="14"/>
      <c r="J68" s="14"/>
      <c r="K68" s="375"/>
      <c r="L68" s="375"/>
    </row>
    <row r="69" spans="1:12" s="15" customFormat="1" ht="14" x14ac:dyDescent="0.3">
      <c r="A69" s="40"/>
      <c r="B69" s="362"/>
      <c r="C69" s="13"/>
      <c r="D69" s="13"/>
      <c r="E69" s="363"/>
      <c r="F69" s="13"/>
      <c r="G69" s="13"/>
      <c r="H69" s="14"/>
      <c r="I69" s="14"/>
      <c r="J69" s="14"/>
      <c r="K69" s="375"/>
      <c r="L69" s="375"/>
    </row>
    <row r="70" spans="1:12" x14ac:dyDescent="0.35">
      <c r="A70" s="41"/>
      <c r="B70" s="362"/>
      <c r="E70" s="363"/>
      <c r="F70" s="364"/>
      <c r="G70" s="365"/>
      <c r="K70" s="385"/>
      <c r="L70" s="385"/>
    </row>
    <row r="71" spans="1:12" ht="15" x14ac:dyDescent="0.35">
      <c r="A71" s="42"/>
      <c r="B71" s="330" t="s">
        <v>307</v>
      </c>
      <c r="K71" s="385"/>
      <c r="L71" s="385"/>
    </row>
    <row r="72" spans="1:12" x14ac:dyDescent="0.35">
      <c r="A72" s="42"/>
      <c r="B72" s="43"/>
      <c r="K72" s="385"/>
      <c r="L72" s="385"/>
    </row>
    <row r="73" spans="1:12" ht="26" x14ac:dyDescent="0.35">
      <c r="A73" s="44" t="s">
        <v>79</v>
      </c>
      <c r="B73" s="45" t="s">
        <v>80</v>
      </c>
      <c r="C73" s="20"/>
      <c r="K73" s="385"/>
      <c r="L73" s="385"/>
    </row>
    <row r="74" spans="1:12" x14ac:dyDescent="0.35">
      <c r="A74" s="45" t="s">
        <v>81</v>
      </c>
      <c r="B74" s="45" t="s">
        <v>82</v>
      </c>
      <c r="C74" s="46">
        <f>I65</f>
        <v>0</v>
      </c>
      <c r="D74" s="478"/>
      <c r="E74" s="479"/>
      <c r="F74" s="479"/>
      <c r="G74" s="479"/>
      <c r="H74" s="479"/>
      <c r="K74" s="385"/>
      <c r="L74" s="385"/>
    </row>
    <row r="75" spans="1:12" x14ac:dyDescent="0.35">
      <c r="A75" s="47" t="s">
        <v>83</v>
      </c>
      <c r="B75" s="47" t="s">
        <v>84</v>
      </c>
      <c r="C75" s="20">
        <f>H65</f>
        <v>0</v>
      </c>
      <c r="K75" s="385"/>
      <c r="L75" s="385"/>
    </row>
    <row r="76" spans="1:12" x14ac:dyDescent="0.35">
      <c r="A76" s="47" t="s">
        <v>85</v>
      </c>
      <c r="B76" s="47" t="s">
        <v>86</v>
      </c>
      <c r="C76" s="20">
        <f>C74-C75</f>
        <v>0</v>
      </c>
      <c r="K76" s="385"/>
      <c r="L76" s="385"/>
    </row>
    <row r="77" spans="1:12" x14ac:dyDescent="0.35">
      <c r="A77" s="45" t="s">
        <v>87</v>
      </c>
      <c r="B77" s="45" t="s">
        <v>88</v>
      </c>
      <c r="C77" s="46">
        <f>SUM(C78:C79)</f>
        <v>0</v>
      </c>
      <c r="D77" s="48"/>
      <c r="K77" s="385"/>
      <c r="L77" s="385"/>
    </row>
    <row r="78" spans="1:12" x14ac:dyDescent="0.35">
      <c r="A78" s="47" t="s">
        <v>83</v>
      </c>
      <c r="B78" s="47" t="s">
        <v>89</v>
      </c>
      <c r="C78" s="359"/>
      <c r="D78" s="356" t="e">
        <f>C78/C76</f>
        <v>#DIV/0!</v>
      </c>
      <c r="E78" s="50" t="s">
        <v>397</v>
      </c>
      <c r="G78" s="51"/>
      <c r="K78" s="385"/>
      <c r="L78" s="385"/>
    </row>
    <row r="79" spans="1:12" x14ac:dyDescent="0.35">
      <c r="A79" s="47" t="s">
        <v>85</v>
      </c>
      <c r="B79" s="47" t="s">
        <v>90</v>
      </c>
      <c r="C79" s="49">
        <f>H65</f>
        <v>0</v>
      </c>
      <c r="G79" s="51"/>
      <c r="K79" s="385"/>
      <c r="L79" s="385"/>
    </row>
    <row r="80" spans="1:12" x14ac:dyDescent="0.35">
      <c r="A80" s="45" t="s">
        <v>91</v>
      </c>
      <c r="B80" s="45" t="s">
        <v>92</v>
      </c>
      <c r="C80" s="46">
        <f>C76-C78</f>
        <v>0</v>
      </c>
      <c r="K80" s="385"/>
      <c r="L80" s="385"/>
    </row>
    <row r="81" spans="3:12" x14ac:dyDescent="0.35">
      <c r="K81" s="385"/>
      <c r="L81" s="385"/>
    </row>
    <row r="82" spans="3:12" x14ac:dyDescent="0.35">
      <c r="K82" s="385"/>
      <c r="L82" s="385"/>
    </row>
    <row r="83" spans="3:12" x14ac:dyDescent="0.35">
      <c r="C83" s="52"/>
      <c r="D83" s="53"/>
      <c r="E83" s="53"/>
      <c r="F83" s="53"/>
      <c r="G83" s="53"/>
      <c r="H83" s="53"/>
      <c r="I83" s="53"/>
      <c r="J83" s="53"/>
      <c r="K83" s="386"/>
      <c r="L83" s="386"/>
    </row>
    <row r="84" spans="3:12" x14ac:dyDescent="0.35">
      <c r="D84" s="54"/>
      <c r="E84" s="55"/>
      <c r="F84" s="54"/>
      <c r="G84" s="54"/>
      <c r="H84" s="55"/>
      <c r="I84" s="55"/>
      <c r="J84" s="55"/>
      <c r="K84" s="387"/>
      <c r="L84" s="387"/>
    </row>
    <row r="85" spans="3:12" x14ac:dyDescent="0.35">
      <c r="D85" s="54"/>
      <c r="E85" s="55"/>
      <c r="F85" s="54"/>
      <c r="G85" s="54"/>
      <c r="H85" s="55"/>
      <c r="I85" s="55"/>
      <c r="J85" s="55"/>
      <c r="K85" s="387"/>
      <c r="L85" s="387"/>
    </row>
  </sheetData>
  <mergeCells count="16">
    <mergeCell ref="D74:H74"/>
    <mergeCell ref="A1:I1"/>
    <mergeCell ref="C6:D6"/>
    <mergeCell ref="F6:G6"/>
    <mergeCell ref="B9:I9"/>
    <mergeCell ref="B15:I15"/>
    <mergeCell ref="J51:L53"/>
    <mergeCell ref="B18:I18"/>
    <mergeCell ref="B33:I33"/>
    <mergeCell ref="B42:I42"/>
    <mergeCell ref="B50:I50"/>
    <mergeCell ref="K24:L24"/>
    <mergeCell ref="K26:L26"/>
    <mergeCell ref="K27:L27"/>
    <mergeCell ref="K25:L25"/>
    <mergeCell ref="K48:L48"/>
  </mergeCells>
  <conditionalFormatting sqref="D78:E78">
    <cfRule type="containsText" dxfId="8" priority="1" operator="containsText" text="CORECT">
      <formula>NOT(ISERROR(SEARCH("CORECT",D78)))</formula>
    </cfRule>
    <cfRule type="containsText" dxfId="7" priority="2" operator="containsText" text="INCORECT">
      <formula>NOT(ISERROR(SEARCH("INCORECT",D78)))</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workbookViewId="0">
      <selection activeCell="H68" sqref="H68"/>
    </sheetView>
  </sheetViews>
  <sheetFormatPr defaultRowHeight="14.5" x14ac:dyDescent="0.35"/>
  <cols>
    <col min="1" max="1" width="6.7265625" customWidth="1"/>
    <col min="2" max="2" width="58.26953125" customWidth="1"/>
    <col min="3" max="3" width="13.54296875" style="425" customWidth="1"/>
    <col min="4" max="4" width="15.7265625" customWidth="1"/>
    <col min="5" max="5" width="15.26953125" customWidth="1"/>
    <col min="6" max="6" width="12" customWidth="1"/>
    <col min="7" max="7" width="11.26953125" customWidth="1"/>
    <col min="8" max="8" width="26.453125" customWidth="1"/>
  </cols>
  <sheetData>
    <row r="1" spans="1:7" ht="20" x14ac:dyDescent="0.4">
      <c r="A1" s="494" t="s">
        <v>414</v>
      </c>
      <c r="B1" s="494"/>
      <c r="C1" s="494"/>
      <c r="D1" s="494"/>
      <c r="E1" s="494"/>
    </row>
    <row r="2" spans="1:7" ht="20" x14ac:dyDescent="0.4">
      <c r="A2" s="411"/>
      <c r="B2" s="411"/>
      <c r="C2" s="424"/>
      <c r="D2" s="411"/>
      <c r="E2" s="411"/>
    </row>
    <row r="3" spans="1:7" ht="20" x14ac:dyDescent="0.4">
      <c r="A3" s="411"/>
      <c r="B3" s="411"/>
      <c r="C3" s="424"/>
      <c r="D3" s="411"/>
      <c r="E3" s="411"/>
    </row>
    <row r="4" spans="1:7" ht="20" x14ac:dyDescent="0.4">
      <c r="A4" s="411"/>
      <c r="B4" s="411"/>
      <c r="C4" s="424"/>
      <c r="D4" s="411"/>
      <c r="E4" s="411"/>
    </row>
    <row r="5" spans="1:7" ht="15" thickBot="1" x14ac:dyDescent="0.4"/>
    <row r="6" spans="1:7" ht="43.5" x14ac:dyDescent="0.35">
      <c r="A6" s="495" t="s">
        <v>415</v>
      </c>
      <c r="B6" s="497" t="s">
        <v>416</v>
      </c>
      <c r="C6" s="426" t="s">
        <v>417</v>
      </c>
      <c r="D6" s="427" t="s">
        <v>418</v>
      </c>
      <c r="E6" s="428" t="s">
        <v>419</v>
      </c>
      <c r="F6" s="429" t="s">
        <v>420</v>
      </c>
      <c r="G6" s="430" t="s">
        <v>421</v>
      </c>
    </row>
    <row r="7" spans="1:7" ht="15" thickBot="1" x14ac:dyDescent="0.4">
      <c r="A7" s="496"/>
      <c r="B7" s="498"/>
      <c r="C7" s="431" t="s">
        <v>230</v>
      </c>
      <c r="D7" s="432" t="s">
        <v>230</v>
      </c>
      <c r="E7" s="433" t="s">
        <v>230</v>
      </c>
      <c r="F7" s="433" t="s">
        <v>230</v>
      </c>
      <c r="G7" s="433" t="s">
        <v>230</v>
      </c>
    </row>
    <row r="8" spans="1:7" ht="15" thickBot="1" x14ac:dyDescent="0.4">
      <c r="A8" s="434">
        <v>1</v>
      </c>
      <c r="B8" s="435">
        <v>2</v>
      </c>
      <c r="C8" s="436">
        <v>3</v>
      </c>
      <c r="D8" s="435">
        <v>4</v>
      </c>
      <c r="E8" s="435">
        <v>5</v>
      </c>
      <c r="F8" s="437">
        <v>6</v>
      </c>
      <c r="G8" s="438">
        <v>7</v>
      </c>
    </row>
    <row r="9" spans="1:7" x14ac:dyDescent="0.35">
      <c r="A9" s="499" t="s">
        <v>422</v>
      </c>
      <c r="B9" s="500"/>
      <c r="C9" s="500"/>
      <c r="D9" s="500"/>
      <c r="E9" s="500"/>
      <c r="F9" s="500"/>
      <c r="G9" s="500"/>
    </row>
    <row r="10" spans="1:7" x14ac:dyDescent="0.35">
      <c r="A10" s="439">
        <v>1.1000000000000001</v>
      </c>
      <c r="B10" s="440" t="s">
        <v>423</v>
      </c>
      <c r="C10" s="441">
        <v>0</v>
      </c>
      <c r="D10" s="442">
        <f>C10*21%</f>
        <v>0</v>
      </c>
      <c r="E10" s="442">
        <f>C10+D10</f>
        <v>0</v>
      </c>
      <c r="F10" s="443"/>
      <c r="G10" s="443"/>
    </row>
    <row r="11" spans="1:7" x14ac:dyDescent="0.35">
      <c r="A11" s="439">
        <v>1.2</v>
      </c>
      <c r="B11" s="440" t="s">
        <v>41</v>
      </c>
      <c r="C11" s="441">
        <v>0</v>
      </c>
      <c r="D11" s="442">
        <f t="shared" ref="D11:D13" si="0">C11*21%</f>
        <v>0</v>
      </c>
      <c r="E11" s="442">
        <f>C11+D11</f>
        <v>0</v>
      </c>
      <c r="F11" s="443"/>
      <c r="G11" s="443"/>
    </row>
    <row r="12" spans="1:7" ht="13.9" customHeight="1" x14ac:dyDescent="0.35">
      <c r="A12" s="439">
        <v>1.3</v>
      </c>
      <c r="B12" s="444" t="s">
        <v>424</v>
      </c>
      <c r="C12" s="441">
        <v>0</v>
      </c>
      <c r="D12" s="442">
        <f t="shared" si="0"/>
        <v>0</v>
      </c>
      <c r="E12" s="442">
        <f>C12+D12</f>
        <v>0</v>
      </c>
      <c r="F12" s="443"/>
      <c r="G12" s="443"/>
    </row>
    <row r="13" spans="1:7" x14ac:dyDescent="0.35">
      <c r="A13" s="439">
        <v>1.4</v>
      </c>
      <c r="B13" s="440" t="s">
        <v>425</v>
      </c>
      <c r="C13" s="441">
        <v>0</v>
      </c>
      <c r="D13" s="442">
        <f t="shared" si="0"/>
        <v>0</v>
      </c>
      <c r="E13" s="442">
        <f>C13+D13</f>
        <v>0</v>
      </c>
      <c r="F13" s="443"/>
      <c r="G13" s="443"/>
    </row>
    <row r="14" spans="1:7" x14ac:dyDescent="0.35">
      <c r="A14" s="485" t="s">
        <v>426</v>
      </c>
      <c r="B14" s="485"/>
      <c r="C14" s="445">
        <f>SUM(C10:C13)</f>
        <v>0</v>
      </c>
      <c r="D14" s="446">
        <f>SUM(D10:D13)</f>
        <v>0</v>
      </c>
      <c r="E14" s="446">
        <f>SUM(E10:E13)</f>
        <v>0</v>
      </c>
      <c r="F14" s="447"/>
      <c r="G14" s="443"/>
    </row>
    <row r="15" spans="1:7" ht="14.4" customHeight="1" x14ac:dyDescent="0.35">
      <c r="A15" s="486" t="s">
        <v>427</v>
      </c>
      <c r="B15" s="487"/>
      <c r="C15" s="487"/>
      <c r="D15" s="487"/>
      <c r="E15" s="487"/>
      <c r="F15" s="487"/>
      <c r="G15" s="488"/>
    </row>
    <row r="16" spans="1:7" x14ac:dyDescent="0.35">
      <c r="A16" s="439">
        <v>2.1</v>
      </c>
      <c r="B16" s="440" t="s">
        <v>47</v>
      </c>
      <c r="C16" s="441">
        <v>0</v>
      </c>
      <c r="D16" s="442">
        <f>C16*21%</f>
        <v>0</v>
      </c>
      <c r="E16" s="442">
        <f>C16+D16</f>
        <v>0</v>
      </c>
      <c r="F16" s="443"/>
      <c r="G16" s="443"/>
    </row>
    <row r="17" spans="1:7" x14ac:dyDescent="0.35">
      <c r="A17" s="485" t="s">
        <v>428</v>
      </c>
      <c r="B17" s="485"/>
      <c r="C17" s="445">
        <f>SUM(C16:C16)</f>
        <v>0</v>
      </c>
      <c r="D17" s="446">
        <f>SUM(D16:D16)</f>
        <v>0</v>
      </c>
      <c r="E17" s="446">
        <f>SUM(E16:E16)</f>
        <v>0</v>
      </c>
      <c r="F17" s="447"/>
      <c r="G17" s="443"/>
    </row>
    <row r="18" spans="1:7" ht="14.4" customHeight="1" x14ac:dyDescent="0.35">
      <c r="A18" s="486" t="s">
        <v>429</v>
      </c>
      <c r="B18" s="487"/>
      <c r="C18" s="487"/>
      <c r="D18" s="487"/>
      <c r="E18" s="487"/>
      <c r="F18" s="487"/>
      <c r="G18" s="488"/>
    </row>
    <row r="19" spans="1:7" x14ac:dyDescent="0.35">
      <c r="A19" s="439">
        <v>3.1</v>
      </c>
      <c r="B19" s="440" t="s">
        <v>430</v>
      </c>
      <c r="C19" s="445">
        <f>SUM(C20:C22)</f>
        <v>0</v>
      </c>
      <c r="D19" s="446">
        <f>SUM(D20:D22)</f>
        <v>0</v>
      </c>
      <c r="E19" s="446">
        <f>SUM(E20:E22)</f>
        <v>0</v>
      </c>
      <c r="F19" s="443"/>
      <c r="G19" s="443"/>
    </row>
    <row r="20" spans="1:7" x14ac:dyDescent="0.35">
      <c r="A20" s="448" t="s">
        <v>431</v>
      </c>
      <c r="B20" s="440" t="s">
        <v>432</v>
      </c>
      <c r="C20" s="441">
        <v>0</v>
      </c>
      <c r="D20" s="442">
        <f t="shared" ref="D20:D25" si="1">C20*21%</f>
        <v>0</v>
      </c>
      <c r="E20" s="442">
        <f t="shared" ref="E20:E42" si="2">C20+D20</f>
        <v>0</v>
      </c>
      <c r="F20" s="443"/>
      <c r="G20" s="449"/>
    </row>
    <row r="21" spans="1:7" x14ac:dyDescent="0.35">
      <c r="A21" s="448" t="s">
        <v>433</v>
      </c>
      <c r="B21" s="440" t="s">
        <v>434</v>
      </c>
      <c r="C21" s="441">
        <v>0</v>
      </c>
      <c r="D21" s="442">
        <f t="shared" si="1"/>
        <v>0</v>
      </c>
      <c r="E21" s="442">
        <f t="shared" si="2"/>
        <v>0</v>
      </c>
      <c r="F21" s="443"/>
      <c r="G21" s="449"/>
    </row>
    <row r="22" spans="1:7" x14ac:dyDescent="0.35">
      <c r="A22" s="448" t="s">
        <v>435</v>
      </c>
      <c r="B22" s="440" t="s">
        <v>436</v>
      </c>
      <c r="C22" s="441">
        <v>0</v>
      </c>
      <c r="D22" s="442">
        <f t="shared" si="1"/>
        <v>0</v>
      </c>
      <c r="E22" s="442">
        <f t="shared" si="2"/>
        <v>0</v>
      </c>
      <c r="F22" s="443"/>
      <c r="G22" s="449"/>
    </row>
    <row r="23" spans="1:7" ht="24" x14ac:dyDescent="0.35">
      <c r="A23" s="439">
        <v>3.2</v>
      </c>
      <c r="B23" s="444" t="s">
        <v>437</v>
      </c>
      <c r="C23" s="441">
        <v>0</v>
      </c>
      <c r="D23" s="442">
        <f t="shared" si="1"/>
        <v>0</v>
      </c>
      <c r="E23" s="442">
        <f t="shared" si="2"/>
        <v>0</v>
      </c>
      <c r="F23" s="443"/>
      <c r="G23" s="443"/>
    </row>
    <row r="24" spans="1:7" x14ac:dyDescent="0.35">
      <c r="A24" s="439">
        <v>3.3</v>
      </c>
      <c r="B24" s="440" t="s">
        <v>438</v>
      </c>
      <c r="C24" s="441">
        <v>0</v>
      </c>
      <c r="D24" s="442">
        <f t="shared" si="1"/>
        <v>0</v>
      </c>
      <c r="E24" s="442">
        <f t="shared" si="2"/>
        <v>0</v>
      </c>
      <c r="F24" s="443"/>
      <c r="G24" s="443"/>
    </row>
    <row r="25" spans="1:7" x14ac:dyDescent="0.35">
      <c r="A25" s="439">
        <v>3.4</v>
      </c>
      <c r="B25" s="440" t="s">
        <v>439</v>
      </c>
      <c r="C25" s="441">
        <v>0</v>
      </c>
      <c r="D25" s="442">
        <f t="shared" si="1"/>
        <v>0</v>
      </c>
      <c r="E25" s="442">
        <f t="shared" si="2"/>
        <v>0</v>
      </c>
      <c r="F25" s="443"/>
      <c r="G25" s="443"/>
    </row>
    <row r="26" spans="1:7" x14ac:dyDescent="0.35">
      <c r="A26" s="439">
        <v>3.5</v>
      </c>
      <c r="B26" s="440" t="s">
        <v>333</v>
      </c>
      <c r="C26" s="445">
        <f>SUM(C27:C32)</f>
        <v>0</v>
      </c>
      <c r="D26" s="446">
        <f>SUM(D27:D32)</f>
        <v>0</v>
      </c>
      <c r="E26" s="446">
        <f>SUM(E27:E32)</f>
        <v>0</v>
      </c>
      <c r="F26" s="443"/>
      <c r="G26" s="443"/>
    </row>
    <row r="27" spans="1:7" x14ac:dyDescent="0.35">
      <c r="A27" s="448" t="s">
        <v>440</v>
      </c>
      <c r="B27" s="444" t="s">
        <v>441</v>
      </c>
      <c r="C27" s="441">
        <v>0</v>
      </c>
      <c r="D27" s="442">
        <f t="shared" ref="D27:D33" si="3">C27*21%</f>
        <v>0</v>
      </c>
      <c r="E27" s="442">
        <f t="shared" si="2"/>
        <v>0</v>
      </c>
      <c r="F27" s="443"/>
      <c r="G27" s="449"/>
    </row>
    <row r="28" spans="1:7" x14ac:dyDescent="0.35">
      <c r="A28" s="448" t="s">
        <v>442</v>
      </c>
      <c r="B28" s="444" t="s">
        <v>443</v>
      </c>
      <c r="C28" s="441">
        <v>0</v>
      </c>
      <c r="D28" s="442">
        <f t="shared" si="3"/>
        <v>0</v>
      </c>
      <c r="E28" s="442">
        <f t="shared" si="2"/>
        <v>0</v>
      </c>
      <c r="F28" s="443"/>
      <c r="G28" s="449"/>
    </row>
    <row r="29" spans="1:7" ht="24" x14ac:dyDescent="0.35">
      <c r="A29" s="448" t="s">
        <v>444</v>
      </c>
      <c r="B29" s="444" t="s">
        <v>445</v>
      </c>
      <c r="C29" s="441">
        <v>0</v>
      </c>
      <c r="D29" s="442">
        <f t="shared" si="3"/>
        <v>0</v>
      </c>
      <c r="E29" s="442">
        <f t="shared" si="2"/>
        <v>0</v>
      </c>
      <c r="F29" s="443"/>
      <c r="G29" s="449"/>
    </row>
    <row r="30" spans="1:7" ht="24" x14ac:dyDescent="0.35">
      <c r="A30" s="448" t="s">
        <v>446</v>
      </c>
      <c r="B30" s="444" t="s">
        <v>447</v>
      </c>
      <c r="C30" s="441">
        <v>0</v>
      </c>
      <c r="D30" s="442">
        <f t="shared" si="3"/>
        <v>0</v>
      </c>
      <c r="E30" s="442">
        <f t="shared" si="2"/>
        <v>0</v>
      </c>
      <c r="F30" s="443"/>
      <c r="G30" s="449"/>
    </row>
    <row r="31" spans="1:7" ht="24" x14ac:dyDescent="0.35">
      <c r="A31" s="448" t="s">
        <v>448</v>
      </c>
      <c r="B31" s="444" t="s">
        <v>449</v>
      </c>
      <c r="C31" s="441">
        <v>0</v>
      </c>
      <c r="D31" s="442">
        <f t="shared" si="3"/>
        <v>0</v>
      </c>
      <c r="E31" s="442">
        <f t="shared" si="2"/>
        <v>0</v>
      </c>
      <c r="F31" s="443"/>
      <c r="G31" s="449"/>
    </row>
    <row r="32" spans="1:7" x14ac:dyDescent="0.35">
      <c r="A32" s="448" t="s">
        <v>450</v>
      </c>
      <c r="B32" s="444" t="s">
        <v>451</v>
      </c>
      <c r="C32" s="441">
        <v>0</v>
      </c>
      <c r="D32" s="442">
        <f t="shared" si="3"/>
        <v>0</v>
      </c>
      <c r="E32" s="442">
        <f t="shared" si="2"/>
        <v>0</v>
      </c>
      <c r="F32" s="443"/>
      <c r="G32" s="449"/>
    </row>
    <row r="33" spans="1:7" x14ac:dyDescent="0.35">
      <c r="A33" s="439">
        <v>3.6</v>
      </c>
      <c r="B33" s="444" t="s">
        <v>452</v>
      </c>
      <c r="C33" s="441">
        <v>0</v>
      </c>
      <c r="D33" s="442">
        <f t="shared" si="3"/>
        <v>0</v>
      </c>
      <c r="E33" s="442">
        <f t="shared" si="2"/>
        <v>0</v>
      </c>
      <c r="F33" s="443"/>
      <c r="G33" s="443"/>
    </row>
    <row r="34" spans="1:7" x14ac:dyDescent="0.35">
      <c r="A34" s="439">
        <v>3.7</v>
      </c>
      <c r="B34" s="444" t="s">
        <v>336</v>
      </c>
      <c r="C34" s="445">
        <f>SUM(C35:C36)</f>
        <v>0</v>
      </c>
      <c r="D34" s="446">
        <f>SUM(D35:D36)</f>
        <v>0</v>
      </c>
      <c r="E34" s="446">
        <f>SUM(E35:E36)</f>
        <v>0</v>
      </c>
      <c r="F34" s="443"/>
      <c r="G34" s="443"/>
    </row>
    <row r="35" spans="1:7" x14ac:dyDescent="0.35">
      <c r="A35" s="448" t="s">
        <v>337</v>
      </c>
      <c r="B35" s="444" t="s">
        <v>453</v>
      </c>
      <c r="C35" s="441">
        <v>0</v>
      </c>
      <c r="D35" s="442">
        <f t="shared" ref="D35:D36" si="4">C35*21%</f>
        <v>0</v>
      </c>
      <c r="E35" s="442">
        <f>C35+D35</f>
        <v>0</v>
      </c>
      <c r="F35" s="443"/>
      <c r="G35" s="443"/>
    </row>
    <row r="36" spans="1:7" x14ac:dyDescent="0.35">
      <c r="A36" s="448" t="s">
        <v>454</v>
      </c>
      <c r="B36" s="444" t="s">
        <v>340</v>
      </c>
      <c r="C36" s="441">
        <v>0</v>
      </c>
      <c r="D36" s="442">
        <f t="shared" si="4"/>
        <v>0</v>
      </c>
      <c r="E36" s="442">
        <f t="shared" si="2"/>
        <v>0</v>
      </c>
      <c r="F36" s="443"/>
      <c r="G36" s="443"/>
    </row>
    <row r="37" spans="1:7" x14ac:dyDescent="0.35">
      <c r="A37" s="439">
        <v>3.8</v>
      </c>
      <c r="B37" s="444" t="s">
        <v>352</v>
      </c>
      <c r="C37" s="445">
        <f>C38+C41+C42</f>
        <v>0</v>
      </c>
      <c r="D37" s="445">
        <f>D38+D41+D42</f>
        <v>0</v>
      </c>
      <c r="E37" s="445">
        <f>E38+E41+E42</f>
        <v>0</v>
      </c>
      <c r="F37" s="443"/>
      <c r="G37" s="443"/>
    </row>
    <row r="38" spans="1:7" x14ac:dyDescent="0.35">
      <c r="A38" s="448" t="s">
        <v>455</v>
      </c>
      <c r="B38" s="440" t="s">
        <v>344</v>
      </c>
      <c r="C38" s="445">
        <f>C39+C40</f>
        <v>0</v>
      </c>
      <c r="D38" s="446">
        <f>D39+D40</f>
        <v>0</v>
      </c>
      <c r="E38" s="446">
        <f>E39+E40</f>
        <v>0</v>
      </c>
      <c r="F38" s="443"/>
      <c r="G38" s="443"/>
    </row>
    <row r="39" spans="1:7" x14ac:dyDescent="0.35">
      <c r="A39" s="448" t="s">
        <v>456</v>
      </c>
      <c r="B39" s="440" t="s">
        <v>457</v>
      </c>
      <c r="C39" s="441">
        <v>0</v>
      </c>
      <c r="D39" s="442">
        <f t="shared" ref="D39:D42" si="5">C39*21%</f>
        <v>0</v>
      </c>
      <c r="E39" s="442">
        <f t="shared" si="2"/>
        <v>0</v>
      </c>
      <c r="F39" s="443"/>
      <c r="G39" s="449"/>
    </row>
    <row r="40" spans="1:7" ht="35.5" x14ac:dyDescent="0.35">
      <c r="A40" s="448" t="s">
        <v>458</v>
      </c>
      <c r="B40" s="444" t="s">
        <v>459</v>
      </c>
      <c r="C40" s="441"/>
      <c r="D40" s="442">
        <f t="shared" si="5"/>
        <v>0</v>
      </c>
      <c r="E40" s="442">
        <f t="shared" si="2"/>
        <v>0</v>
      </c>
      <c r="F40" s="443"/>
      <c r="G40" s="449"/>
    </row>
    <row r="41" spans="1:7" x14ac:dyDescent="0.35">
      <c r="A41" s="448" t="s">
        <v>460</v>
      </c>
      <c r="B41" s="444" t="s">
        <v>345</v>
      </c>
      <c r="C41" s="441">
        <v>0</v>
      </c>
      <c r="D41" s="442">
        <f t="shared" si="5"/>
        <v>0</v>
      </c>
      <c r="E41" s="442">
        <f t="shared" si="2"/>
        <v>0</v>
      </c>
      <c r="F41" s="443"/>
      <c r="G41" s="443"/>
    </row>
    <row r="42" spans="1:7" ht="23" x14ac:dyDescent="0.35">
      <c r="A42" s="30" t="s">
        <v>461</v>
      </c>
      <c r="B42" s="87" t="s">
        <v>369</v>
      </c>
      <c r="C42" s="441">
        <v>0</v>
      </c>
      <c r="D42" s="442">
        <f t="shared" si="5"/>
        <v>0</v>
      </c>
      <c r="E42" s="442">
        <f t="shared" si="2"/>
        <v>0</v>
      </c>
      <c r="F42" s="443"/>
      <c r="G42" s="443"/>
    </row>
    <row r="43" spans="1:7" x14ac:dyDescent="0.35">
      <c r="A43" s="485" t="s">
        <v>462</v>
      </c>
      <c r="B43" s="485"/>
      <c r="C43" s="445">
        <f>C19+C23+C24+C25+C26+C33+C34+C37</f>
        <v>0</v>
      </c>
      <c r="D43" s="446">
        <f>D19+D23+D24+D25+D26+D33+D34+D37</f>
        <v>0</v>
      </c>
      <c r="E43" s="446">
        <f>E19+E23+E24+E25+E26+E33+E34+E37</f>
        <v>0</v>
      </c>
      <c r="F43" s="447"/>
      <c r="G43" s="447"/>
    </row>
    <row r="44" spans="1:7" x14ac:dyDescent="0.35">
      <c r="A44" s="491" t="s">
        <v>57</v>
      </c>
      <c r="B44" s="492"/>
      <c r="C44" s="492"/>
      <c r="D44" s="492"/>
      <c r="E44" s="492"/>
      <c r="F44" s="492"/>
      <c r="G44" s="493"/>
    </row>
    <row r="45" spans="1:7" x14ac:dyDescent="0.35">
      <c r="A45" s="439">
        <v>4.0999999999999996</v>
      </c>
      <c r="B45" s="440" t="s">
        <v>59</v>
      </c>
      <c r="C45" s="441">
        <v>0</v>
      </c>
      <c r="D45" s="442">
        <f t="shared" ref="D45:D50" si="6">C45*21%</f>
        <v>0</v>
      </c>
      <c r="E45" s="442">
        <f t="shared" ref="E45:E50" si="7">C45+D45</f>
        <v>0</v>
      </c>
      <c r="F45" s="443"/>
      <c r="G45" s="443"/>
    </row>
    <row r="46" spans="1:7" x14ac:dyDescent="0.35">
      <c r="A46" s="439">
        <v>4.2</v>
      </c>
      <c r="B46" s="440" t="s">
        <v>463</v>
      </c>
      <c r="C46" s="441">
        <v>0</v>
      </c>
      <c r="D46" s="442">
        <f t="shared" si="6"/>
        <v>0</v>
      </c>
      <c r="E46" s="442">
        <f t="shared" si="7"/>
        <v>0</v>
      </c>
      <c r="F46" s="443"/>
      <c r="G46" s="443"/>
    </row>
    <row r="47" spans="1:7" x14ac:dyDescent="0.35">
      <c r="A47" s="439">
        <v>4.3</v>
      </c>
      <c r="B47" s="440" t="s">
        <v>464</v>
      </c>
      <c r="C47" s="441">
        <v>0</v>
      </c>
      <c r="D47" s="442">
        <f t="shared" si="6"/>
        <v>0</v>
      </c>
      <c r="E47" s="442">
        <f t="shared" si="7"/>
        <v>0</v>
      </c>
      <c r="F47" s="443"/>
      <c r="G47" s="443"/>
    </row>
    <row r="48" spans="1:7" ht="24" x14ac:dyDescent="0.35">
      <c r="A48" s="439">
        <v>4.4000000000000004</v>
      </c>
      <c r="B48" s="444" t="s">
        <v>465</v>
      </c>
      <c r="C48" s="441">
        <v>0</v>
      </c>
      <c r="D48" s="442">
        <f t="shared" si="6"/>
        <v>0</v>
      </c>
      <c r="E48" s="442">
        <f t="shared" si="7"/>
        <v>0</v>
      </c>
      <c r="F48" s="443"/>
      <c r="G48" s="443"/>
    </row>
    <row r="49" spans="1:7" x14ac:dyDescent="0.35">
      <c r="A49" s="439">
        <v>4.5</v>
      </c>
      <c r="B49" s="444" t="s">
        <v>316</v>
      </c>
      <c r="C49" s="441">
        <v>0</v>
      </c>
      <c r="D49" s="442">
        <f t="shared" si="6"/>
        <v>0</v>
      </c>
      <c r="E49" s="442">
        <f t="shared" si="7"/>
        <v>0</v>
      </c>
      <c r="F49" s="443"/>
      <c r="G49" s="443"/>
    </row>
    <row r="50" spans="1:7" x14ac:dyDescent="0.35">
      <c r="A50" s="439">
        <v>4.5999999999999996</v>
      </c>
      <c r="B50" s="444" t="s">
        <v>62</v>
      </c>
      <c r="C50" s="441">
        <v>0</v>
      </c>
      <c r="D50" s="442">
        <f t="shared" si="6"/>
        <v>0</v>
      </c>
      <c r="E50" s="442">
        <f t="shared" si="7"/>
        <v>0</v>
      </c>
      <c r="F50" s="443"/>
      <c r="G50" s="443"/>
    </row>
    <row r="51" spans="1:7" x14ac:dyDescent="0.35">
      <c r="A51" s="485" t="s">
        <v>466</v>
      </c>
      <c r="B51" s="485"/>
      <c r="C51" s="445">
        <f>SUM(C45:C50)</f>
        <v>0</v>
      </c>
      <c r="D51" s="446">
        <f>SUM(D45:D50)</f>
        <v>0</v>
      </c>
      <c r="E51" s="446">
        <f>SUM(E45:E50)</f>
        <v>0</v>
      </c>
      <c r="F51" s="447"/>
      <c r="G51" s="447"/>
    </row>
    <row r="52" spans="1:7" x14ac:dyDescent="0.35">
      <c r="A52" s="491" t="s">
        <v>467</v>
      </c>
      <c r="B52" s="492"/>
      <c r="C52" s="492"/>
      <c r="D52" s="492"/>
      <c r="E52" s="492"/>
      <c r="F52" s="492"/>
      <c r="G52" s="493"/>
    </row>
    <row r="53" spans="1:7" x14ac:dyDescent="0.35">
      <c r="A53" s="448">
        <v>5.0999999999999996</v>
      </c>
      <c r="B53" s="444" t="s">
        <v>468</v>
      </c>
      <c r="C53" s="445">
        <f>SUM(C54:C55)</f>
        <v>0</v>
      </c>
      <c r="D53" s="446">
        <f>SUM(D54:D55)</f>
        <v>0</v>
      </c>
      <c r="E53" s="446">
        <f>SUM(E54:E55)</f>
        <v>0</v>
      </c>
      <c r="F53" s="443"/>
      <c r="G53" s="443"/>
    </row>
    <row r="54" spans="1:7" ht="24" x14ac:dyDescent="0.35">
      <c r="A54" s="448" t="s">
        <v>469</v>
      </c>
      <c r="B54" s="444" t="s">
        <v>470</v>
      </c>
      <c r="C54" s="441">
        <v>0</v>
      </c>
      <c r="D54" s="442">
        <f t="shared" ref="D54:D55" si="8">C54*21%</f>
        <v>0</v>
      </c>
      <c r="E54" s="442">
        <f>C54+D54</f>
        <v>0</v>
      </c>
      <c r="F54" s="443"/>
      <c r="G54" s="443"/>
    </row>
    <row r="55" spans="1:7" x14ac:dyDescent="0.35">
      <c r="A55" s="448" t="s">
        <v>471</v>
      </c>
      <c r="B55" s="440" t="s">
        <v>472</v>
      </c>
      <c r="C55" s="441">
        <v>0</v>
      </c>
      <c r="D55" s="442">
        <f t="shared" si="8"/>
        <v>0</v>
      </c>
      <c r="E55" s="442">
        <f>C55+D55</f>
        <v>0</v>
      </c>
      <c r="F55" s="443"/>
      <c r="G55" s="443"/>
    </row>
    <row r="56" spans="1:7" x14ac:dyDescent="0.35">
      <c r="A56" s="448">
        <v>5.2</v>
      </c>
      <c r="B56" s="444" t="s">
        <v>473</v>
      </c>
      <c r="C56" s="445">
        <f>SUM(C57:C61)</f>
        <v>0</v>
      </c>
      <c r="D56" s="446">
        <f>SUM(D57:D61)</f>
        <v>0</v>
      </c>
      <c r="E56" s="446">
        <f>SUM(E57:E61)</f>
        <v>0</v>
      </c>
      <c r="F56" s="443"/>
      <c r="G56" s="443"/>
    </row>
    <row r="57" spans="1:7" ht="24" x14ac:dyDescent="0.35">
      <c r="A57" s="448" t="s">
        <v>474</v>
      </c>
      <c r="B57" s="444" t="s">
        <v>475</v>
      </c>
      <c r="C57" s="441">
        <v>0</v>
      </c>
      <c r="D57" s="450">
        <v>0</v>
      </c>
      <c r="E57" s="442">
        <f t="shared" ref="E57:E63" si="9">C57+D57</f>
        <v>0</v>
      </c>
      <c r="F57" s="449"/>
      <c r="G57" s="449"/>
    </row>
    <row r="58" spans="1:7" ht="24" x14ac:dyDescent="0.35">
      <c r="A58" s="448" t="s">
        <v>476</v>
      </c>
      <c r="B58" s="444" t="s">
        <v>477</v>
      </c>
      <c r="C58" s="441">
        <v>0</v>
      </c>
      <c r="D58" s="441">
        <v>0</v>
      </c>
      <c r="E58" s="442">
        <f t="shared" si="9"/>
        <v>0</v>
      </c>
      <c r="F58" s="449"/>
      <c r="G58" s="449"/>
    </row>
    <row r="59" spans="1:7" ht="24" x14ac:dyDescent="0.35">
      <c r="A59" s="448" t="s">
        <v>478</v>
      </c>
      <c r="B59" s="444" t="s">
        <v>479</v>
      </c>
      <c r="C59" s="441">
        <v>0</v>
      </c>
      <c r="D59" s="450">
        <v>0</v>
      </c>
      <c r="E59" s="442">
        <f t="shared" si="9"/>
        <v>0</v>
      </c>
      <c r="F59" s="449"/>
      <c r="G59" s="449"/>
    </row>
    <row r="60" spans="1:7" x14ac:dyDescent="0.35">
      <c r="A60" s="448" t="s">
        <v>480</v>
      </c>
      <c r="B60" s="444" t="s">
        <v>481</v>
      </c>
      <c r="C60" s="441">
        <v>0</v>
      </c>
      <c r="D60" s="450">
        <v>0</v>
      </c>
      <c r="E60" s="442">
        <f t="shared" si="9"/>
        <v>0</v>
      </c>
      <c r="F60" s="449"/>
      <c r="G60" s="449"/>
    </row>
    <row r="61" spans="1:7" ht="24" x14ac:dyDescent="0.35">
      <c r="A61" s="448" t="s">
        <v>482</v>
      </c>
      <c r="B61" s="444" t="s">
        <v>483</v>
      </c>
      <c r="C61" s="441">
        <v>0</v>
      </c>
      <c r="D61" s="450">
        <v>0</v>
      </c>
      <c r="E61" s="442">
        <f t="shared" si="9"/>
        <v>0</v>
      </c>
      <c r="F61" s="449"/>
      <c r="G61" s="449"/>
    </row>
    <row r="62" spans="1:7" x14ac:dyDescent="0.35">
      <c r="A62" s="448">
        <v>5.3</v>
      </c>
      <c r="B62" s="444" t="s">
        <v>484</v>
      </c>
      <c r="C62" s="441">
        <v>0</v>
      </c>
      <c r="D62" s="442">
        <f t="shared" ref="D62:D63" si="10">C62*21%</f>
        <v>0</v>
      </c>
      <c r="E62" s="442">
        <f t="shared" si="9"/>
        <v>0</v>
      </c>
      <c r="F62" s="443"/>
      <c r="G62" s="443"/>
    </row>
    <row r="63" spans="1:7" x14ac:dyDescent="0.35">
      <c r="A63" s="448">
        <v>5.4</v>
      </c>
      <c r="B63" s="444" t="s">
        <v>347</v>
      </c>
      <c r="C63" s="441">
        <v>0</v>
      </c>
      <c r="D63" s="442">
        <f t="shared" si="10"/>
        <v>0</v>
      </c>
      <c r="E63" s="442">
        <f t="shared" si="9"/>
        <v>0</v>
      </c>
      <c r="F63" s="443"/>
      <c r="G63" s="443"/>
    </row>
    <row r="64" spans="1:7" x14ac:dyDescent="0.35">
      <c r="A64" s="485" t="s">
        <v>485</v>
      </c>
      <c r="B64" s="485"/>
      <c r="C64" s="445">
        <f>C53+C56+C62+C63</f>
        <v>0</v>
      </c>
      <c r="D64" s="446">
        <f>D53+D56+D62+D63</f>
        <v>0</v>
      </c>
      <c r="E64" s="446">
        <f>E53+E56+E62+E63</f>
        <v>0</v>
      </c>
      <c r="F64" s="447"/>
      <c r="G64" s="447"/>
    </row>
    <row r="65" spans="1:8" ht="14.4" customHeight="1" x14ac:dyDescent="0.35">
      <c r="A65" s="486" t="s">
        <v>348</v>
      </c>
      <c r="B65" s="487"/>
      <c r="C65" s="487"/>
      <c r="D65" s="487"/>
      <c r="E65" s="487"/>
      <c r="F65" s="487"/>
      <c r="G65" s="488"/>
    </row>
    <row r="66" spans="1:8" x14ac:dyDescent="0.35">
      <c r="A66" s="439">
        <v>6.1</v>
      </c>
      <c r="B66" s="444" t="s">
        <v>349</v>
      </c>
      <c r="C66" s="441">
        <v>0</v>
      </c>
      <c r="D66" s="441">
        <v>0</v>
      </c>
      <c r="E66" s="442">
        <f>C66+D66</f>
        <v>0</v>
      </c>
      <c r="F66" s="443"/>
      <c r="G66" s="443"/>
    </row>
    <row r="67" spans="1:8" x14ac:dyDescent="0.35">
      <c r="A67" s="439">
        <v>6.2</v>
      </c>
      <c r="B67" s="440" t="s">
        <v>351</v>
      </c>
      <c r="C67" s="441">
        <v>0</v>
      </c>
      <c r="D67" s="451">
        <v>0</v>
      </c>
      <c r="E67" s="442">
        <f>C67+D67</f>
        <v>0</v>
      </c>
      <c r="F67" s="443"/>
      <c r="G67" s="443"/>
    </row>
    <row r="68" spans="1:8" x14ac:dyDescent="0.35">
      <c r="A68" s="485" t="s">
        <v>486</v>
      </c>
      <c r="B68" s="485"/>
      <c r="C68" s="445">
        <f>SUM(C66:C67)</f>
        <v>0</v>
      </c>
      <c r="D68" s="446">
        <f>SUM(D66:D67)</f>
        <v>0</v>
      </c>
      <c r="E68" s="446">
        <f>SUM(E66:E67)</f>
        <v>0</v>
      </c>
      <c r="F68" s="447"/>
      <c r="G68" s="447"/>
    </row>
    <row r="69" spans="1:8" ht="29.65" customHeight="1" x14ac:dyDescent="0.35">
      <c r="A69" s="489" t="s">
        <v>381</v>
      </c>
      <c r="B69" s="490"/>
      <c r="C69" s="445"/>
      <c r="D69" s="446"/>
      <c r="E69" s="446"/>
      <c r="F69" s="447"/>
      <c r="G69" s="447"/>
    </row>
    <row r="70" spans="1:8" ht="23" x14ac:dyDescent="0.35">
      <c r="A70" s="30" t="s">
        <v>370</v>
      </c>
      <c r="B70" s="38" t="s">
        <v>487</v>
      </c>
      <c r="C70" s="441">
        <v>0</v>
      </c>
      <c r="D70" s="441">
        <v>0</v>
      </c>
      <c r="E70" s="442">
        <f t="shared" ref="E70:E71" si="11">C70+D70</f>
        <v>0</v>
      </c>
      <c r="F70" s="447"/>
      <c r="G70" s="447"/>
    </row>
    <row r="71" spans="1:8" x14ac:dyDescent="0.35">
      <c r="A71" s="30" t="s">
        <v>371</v>
      </c>
      <c r="B71" s="38" t="s">
        <v>372</v>
      </c>
      <c r="C71" s="441">
        <v>0</v>
      </c>
      <c r="D71" s="441">
        <v>0</v>
      </c>
      <c r="E71" s="442">
        <f t="shared" si="11"/>
        <v>0</v>
      </c>
      <c r="F71" s="447"/>
      <c r="G71" s="447"/>
    </row>
    <row r="72" spans="1:8" x14ac:dyDescent="0.35">
      <c r="A72" s="39"/>
      <c r="B72" s="33" t="s">
        <v>364</v>
      </c>
      <c r="C72" s="445">
        <f>SUM(C70:C71)</f>
        <v>0</v>
      </c>
      <c r="D72" s="446">
        <f>SUM(D70:D71)</f>
        <v>0</v>
      </c>
      <c r="E72" s="446">
        <f>SUM(E70:E71)</f>
        <v>0</v>
      </c>
      <c r="F72" s="447"/>
      <c r="G72" s="447"/>
    </row>
    <row r="73" spans="1:8" ht="72.5" x14ac:dyDescent="0.35">
      <c r="A73" s="485" t="s">
        <v>78</v>
      </c>
      <c r="B73" s="485"/>
      <c r="C73" s="445">
        <f>C14+C17+C43+C51+C64+C68+C72</f>
        <v>0</v>
      </c>
      <c r="D73" s="445">
        <f>D14+D17+D43+D51+D64+D68+D72</f>
        <v>0</v>
      </c>
      <c r="E73" s="445">
        <f>E14+E17+E43+E51+E64+E68+E72</f>
        <v>0</v>
      </c>
      <c r="F73" s="452">
        <f>'[1]Buget cerere'!I68</f>
        <v>0</v>
      </c>
      <c r="G73" s="452">
        <f>E73-F73</f>
        <v>0</v>
      </c>
      <c r="H73" s="453" t="s">
        <v>489</v>
      </c>
    </row>
    <row r="74" spans="1:8" x14ac:dyDescent="0.35">
      <c r="A74" s="485" t="s">
        <v>488</v>
      </c>
      <c r="B74" s="485"/>
      <c r="C74" s="445">
        <f>C11+C12+C13+C17+C45+C46+C54</f>
        <v>0</v>
      </c>
      <c r="D74" s="446">
        <f>D11+D12+D13+D17+D45+D46+D54</f>
        <v>0</v>
      </c>
      <c r="E74" s="446">
        <f>E11+E12+E13+E17+E45+E46+E54</f>
        <v>0</v>
      </c>
      <c r="F74" s="447"/>
      <c r="G74" s="447"/>
    </row>
  </sheetData>
  <mergeCells count="18">
    <mergeCell ref="A15:G15"/>
    <mergeCell ref="A1:E1"/>
    <mergeCell ref="A6:A7"/>
    <mergeCell ref="B6:B7"/>
    <mergeCell ref="A9:G9"/>
    <mergeCell ref="A14:B14"/>
    <mergeCell ref="A74:B74"/>
    <mergeCell ref="A17:B17"/>
    <mergeCell ref="A18:G18"/>
    <mergeCell ref="A43:B43"/>
    <mergeCell ref="A44:G44"/>
    <mergeCell ref="A51:B51"/>
    <mergeCell ref="A52:G52"/>
    <mergeCell ref="A64:B64"/>
    <mergeCell ref="A65:G65"/>
    <mergeCell ref="A68:B68"/>
    <mergeCell ref="A69:B69"/>
    <mergeCell ref="A73:B7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23"/>
  <sheetViews>
    <sheetView tabSelected="1" topLeftCell="A50" workbookViewId="0">
      <selection activeCell="C50" sqref="C50"/>
    </sheetView>
  </sheetViews>
  <sheetFormatPr defaultColWidth="8.81640625" defaultRowHeight="14.5" x14ac:dyDescent="0.35"/>
  <cols>
    <col min="1" max="1" width="6.453125" style="56" customWidth="1"/>
    <col min="2" max="2" width="66.54296875" style="148" customWidth="1"/>
    <col min="3" max="3" width="15" style="59" customWidth="1"/>
    <col min="4" max="4" width="15" style="106" customWidth="1"/>
    <col min="5" max="5" width="15" style="59" hidden="1" customWidth="1"/>
    <col min="6" max="9" width="15" style="59" customWidth="1"/>
    <col min="10" max="10" width="15" style="60" customWidth="1"/>
    <col min="11" max="11" width="15" style="61" customWidth="1"/>
    <col min="12" max="19" width="15" customWidth="1"/>
    <col min="20" max="21" width="11.54296875" customWidth="1"/>
  </cols>
  <sheetData>
    <row r="1" spans="1:11" ht="27.75" customHeight="1" x14ac:dyDescent="0.4">
      <c r="A1" s="494" t="s">
        <v>387</v>
      </c>
      <c r="B1" s="494"/>
      <c r="C1" s="494"/>
      <c r="D1" s="494"/>
      <c r="E1" s="494"/>
      <c r="F1" s="494"/>
      <c r="G1" s="494"/>
      <c r="H1" s="494"/>
      <c r="I1" s="494"/>
    </row>
    <row r="2" spans="1:11" ht="27.75" customHeight="1" x14ac:dyDescent="0.4">
      <c r="B2" s="62"/>
      <c r="C2" s="57"/>
      <c r="D2" s="58"/>
    </row>
    <row r="3" spans="1:11" ht="17.25" customHeight="1" x14ac:dyDescent="0.35">
      <c r="B3" s="519" t="s">
        <v>329</v>
      </c>
      <c r="C3" s="519"/>
      <c r="D3" s="519"/>
      <c r="E3" s="519"/>
      <c r="F3" s="519"/>
      <c r="G3" s="519"/>
      <c r="H3" s="519"/>
      <c r="I3" s="519"/>
    </row>
    <row r="4" spans="1:11" ht="16.149999999999999" customHeight="1" x14ac:dyDescent="0.35">
      <c r="B4" s="343"/>
      <c r="C4" s="63"/>
      <c r="D4" s="64"/>
      <c r="E4" s="65"/>
      <c r="F4" s="65"/>
      <c r="G4" s="65"/>
      <c r="H4" s="65"/>
      <c r="I4" s="65"/>
    </row>
    <row r="5" spans="1:11" ht="15.5" x14ac:dyDescent="0.35">
      <c r="B5" s="520" t="s">
        <v>93</v>
      </c>
      <c r="C5" s="520" t="s">
        <v>94</v>
      </c>
      <c r="D5" s="58"/>
      <c r="I5" s="59" t="s">
        <v>302</v>
      </c>
    </row>
    <row r="6" spans="1:11" ht="27" x14ac:dyDescent="0.4">
      <c r="B6" s="62"/>
      <c r="C6" s="66" t="s">
        <v>95</v>
      </c>
      <c r="D6" s="67" t="s">
        <v>96</v>
      </c>
      <c r="E6" s="68" t="s">
        <v>97</v>
      </c>
      <c r="F6" s="521" t="s">
        <v>98</v>
      </c>
      <c r="G6" s="521"/>
      <c r="H6" s="521"/>
      <c r="I6" s="522"/>
    </row>
    <row r="7" spans="1:11" s="76" customFormat="1" ht="13.5" x14ac:dyDescent="0.3">
      <c r="A7" s="70"/>
      <c r="B7" s="71" t="s">
        <v>99</v>
      </c>
      <c r="C7" s="72" t="s">
        <v>100</v>
      </c>
      <c r="D7" s="73" t="s">
        <v>101</v>
      </c>
      <c r="E7" s="72" t="s">
        <v>102</v>
      </c>
      <c r="F7" s="66" t="s">
        <v>103</v>
      </c>
      <c r="G7" s="66" t="s">
        <v>104</v>
      </c>
      <c r="H7" s="66" t="s">
        <v>105</v>
      </c>
      <c r="I7" s="66" t="s">
        <v>106</v>
      </c>
      <c r="J7" s="74"/>
      <c r="K7" s="75"/>
    </row>
    <row r="8" spans="1:11" s="80" customFormat="1" ht="13.5" x14ac:dyDescent="0.3">
      <c r="A8" s="77"/>
      <c r="B8" s="513" t="str">
        <f>'Buget cerere'!B9:I9</f>
        <v>CAPITOL 1 Cheltuieli pentru obținerea si amenajarea terenului</v>
      </c>
      <c r="C8" s="514"/>
      <c r="D8" s="514"/>
      <c r="E8" s="514"/>
      <c r="F8" s="514"/>
      <c r="G8" s="514"/>
      <c r="H8" s="514"/>
      <c r="I8" s="515"/>
      <c r="J8" s="78"/>
      <c r="K8" s="79"/>
    </row>
    <row r="9" spans="1:11" s="85" customFormat="1" ht="13.5" x14ac:dyDescent="0.3">
      <c r="A9" s="81" t="str">
        <f>'Buget cerere'!A10</f>
        <v>1.1.</v>
      </c>
      <c r="B9" s="403" t="str">
        <f>'Buget cerere'!B10</f>
        <v>Obtinerea terenului</v>
      </c>
      <c r="C9" s="404" t="s">
        <v>378</v>
      </c>
      <c r="D9" s="405" t="s">
        <v>378</v>
      </c>
      <c r="E9" s="523"/>
      <c r="F9" s="401" t="s">
        <v>378</v>
      </c>
      <c r="G9" s="401" t="s">
        <v>378</v>
      </c>
      <c r="H9" s="401" t="s">
        <v>378</v>
      </c>
      <c r="I9" s="401" t="s">
        <v>378</v>
      </c>
      <c r="J9" s="74" t="e">
        <f t="shared" ref="J9:J67" si="0">C9-D9</f>
        <v>#VALUE!</v>
      </c>
      <c r="K9" s="75"/>
    </row>
    <row r="10" spans="1:11" s="85" customFormat="1" ht="13.5" x14ac:dyDescent="0.3">
      <c r="A10" s="81" t="str">
        <f>'Buget cerere'!A11</f>
        <v>1.2.</v>
      </c>
      <c r="B10" s="403" t="str">
        <f>'Buget cerere'!B11</f>
        <v>Amenajarea terenului</v>
      </c>
      <c r="C10" s="404">
        <f>'Buget cerere'!I11</f>
        <v>0</v>
      </c>
      <c r="D10" s="83">
        <f t="shared" ref="D10:D13" si="1">IF(F10+G10+H10+I10&lt;&gt;C10,"EROARE!",F10+G10+H10+I10)</f>
        <v>0</v>
      </c>
      <c r="E10" s="523"/>
      <c r="F10" s="32">
        <v>0</v>
      </c>
      <c r="G10" s="32">
        <v>0</v>
      </c>
      <c r="H10" s="32">
        <v>0</v>
      </c>
      <c r="I10" s="32">
        <v>0</v>
      </c>
      <c r="J10" s="74">
        <f t="shared" si="0"/>
        <v>0</v>
      </c>
      <c r="K10" s="75"/>
    </row>
    <row r="11" spans="1:11" s="85" customFormat="1" ht="13.5" x14ac:dyDescent="0.3">
      <c r="A11" s="81" t="str">
        <f>'Buget cerere'!A12</f>
        <v>1.3.</v>
      </c>
      <c r="B11" s="403" t="str">
        <f>'Buget cerere'!B12</f>
        <v>Amenajari pentru protectia mediului si aducerea la starea initiala</v>
      </c>
      <c r="C11" s="404">
        <f>'Buget cerere'!I12</f>
        <v>0</v>
      </c>
      <c r="D11" s="83">
        <f t="shared" si="1"/>
        <v>0</v>
      </c>
      <c r="E11" s="523"/>
      <c r="F11" s="32">
        <v>0</v>
      </c>
      <c r="G11" s="32">
        <v>0</v>
      </c>
      <c r="H11" s="32">
        <v>0</v>
      </c>
      <c r="I11" s="32">
        <v>0</v>
      </c>
      <c r="J11" s="74"/>
      <c r="K11" s="75"/>
    </row>
    <row r="12" spans="1:11" s="85" customFormat="1" ht="13.5" x14ac:dyDescent="0.3">
      <c r="A12" s="81" t="str">
        <f>'Buget cerere'!A13</f>
        <v>1.4.</v>
      </c>
      <c r="B12" s="403" t="str">
        <f>'Buget cerere'!B13</f>
        <v>Cheltuieli pentru relocarea/protecția utilităților</v>
      </c>
      <c r="C12" s="404">
        <f>'Buget cerere'!I13</f>
        <v>0</v>
      </c>
      <c r="D12" s="83">
        <f t="shared" si="1"/>
        <v>0</v>
      </c>
      <c r="E12" s="523"/>
      <c r="F12" s="32">
        <v>0</v>
      </c>
      <c r="G12" s="32">
        <v>0</v>
      </c>
      <c r="H12" s="32">
        <v>0</v>
      </c>
      <c r="I12" s="32">
        <v>0</v>
      </c>
      <c r="J12" s="74"/>
      <c r="K12" s="75"/>
    </row>
    <row r="13" spans="1:11" s="80" customFormat="1" ht="13.5" x14ac:dyDescent="0.3">
      <c r="A13" s="81"/>
      <c r="B13" s="406" t="str">
        <f>'Buget cerere'!B14</f>
        <v>TOTAL CAPITOL 1</v>
      </c>
      <c r="C13" s="404">
        <f>'Buget cerere'!I14</f>
        <v>0</v>
      </c>
      <c r="D13" s="83">
        <f t="shared" si="1"/>
        <v>0</v>
      </c>
      <c r="E13" s="512"/>
      <c r="F13" s="405">
        <f>SUM(F10:F12)</f>
        <v>0</v>
      </c>
      <c r="G13" s="405">
        <f t="shared" ref="G13:I13" si="2">SUM(G10:G12)</f>
        <v>0</v>
      </c>
      <c r="H13" s="405">
        <f t="shared" si="2"/>
        <v>0</v>
      </c>
      <c r="I13" s="405">
        <f t="shared" si="2"/>
        <v>0</v>
      </c>
      <c r="J13" s="74">
        <f t="shared" si="0"/>
        <v>0</v>
      </c>
      <c r="K13" s="75"/>
    </row>
    <row r="14" spans="1:11" s="80" customFormat="1" ht="13.5" x14ac:dyDescent="0.3">
      <c r="A14" s="81">
        <f>'Buget cerere'!A15</f>
        <v>2</v>
      </c>
      <c r="B14" s="516" t="str">
        <f>'Buget cerere'!B15:I15</f>
        <v>CAPITOL 2 Cheltuieli pt asigurarea utilităţilor necesare obiectivului</v>
      </c>
      <c r="C14" s="517"/>
      <c r="D14" s="517"/>
      <c r="E14" s="517"/>
      <c r="F14" s="517"/>
      <c r="G14" s="517"/>
      <c r="H14" s="517"/>
      <c r="I14" s="518"/>
      <c r="J14" s="74">
        <f t="shared" si="0"/>
        <v>0</v>
      </c>
      <c r="K14" s="75"/>
    </row>
    <row r="15" spans="1:11" s="85" customFormat="1" ht="13.5" x14ac:dyDescent="0.3">
      <c r="A15" s="81" t="str">
        <f>'Buget cerere'!A16</f>
        <v>2.1</v>
      </c>
      <c r="B15" s="407" t="str">
        <f>'Buget cerere'!B16</f>
        <v>Cheltuieli pentru asigurarea utilitatilor necesare obiectivului</v>
      </c>
      <c r="C15" s="404">
        <f>'Buget cerere'!I16</f>
        <v>0</v>
      </c>
      <c r="D15" s="83">
        <f t="shared" ref="D15:D16" si="3">IF(F15+G15+H15+I15&lt;&gt;C15,"EROARE!",F15+G15+H15+I15)</f>
        <v>0</v>
      </c>
      <c r="E15" s="511"/>
      <c r="F15" s="32">
        <v>0</v>
      </c>
      <c r="G15" s="32">
        <v>0</v>
      </c>
      <c r="H15" s="32">
        <v>0</v>
      </c>
      <c r="I15" s="32">
        <v>0</v>
      </c>
      <c r="J15" s="74">
        <f t="shared" si="0"/>
        <v>0</v>
      </c>
      <c r="K15" s="75"/>
    </row>
    <row r="16" spans="1:11" s="80" customFormat="1" ht="13.5" x14ac:dyDescent="0.3">
      <c r="A16" s="81"/>
      <c r="B16" s="406" t="str">
        <f>'Buget cerere'!B17</f>
        <v> TOTAL CAPITOL 2</v>
      </c>
      <c r="C16" s="421">
        <f>'Buget cerere'!I17</f>
        <v>0</v>
      </c>
      <c r="D16" s="83">
        <f t="shared" si="3"/>
        <v>0</v>
      </c>
      <c r="E16" s="512"/>
      <c r="F16" s="405">
        <f>SUM(F15)</f>
        <v>0</v>
      </c>
      <c r="G16" s="405">
        <f t="shared" ref="G16:I16" si="4">SUM(G15)</f>
        <v>0</v>
      </c>
      <c r="H16" s="405">
        <f t="shared" si="4"/>
        <v>0</v>
      </c>
      <c r="I16" s="405">
        <f t="shared" si="4"/>
        <v>0</v>
      </c>
      <c r="J16" s="74">
        <f t="shared" si="0"/>
        <v>0</v>
      </c>
      <c r="K16" s="75"/>
    </row>
    <row r="17" spans="1:11" s="80" customFormat="1" ht="13.5" x14ac:dyDescent="0.3">
      <c r="A17" s="81" t="str">
        <f>'Buget cerere'!A18</f>
        <v>3</v>
      </c>
      <c r="B17" s="513" t="str">
        <f>'Buget cerere'!B18:I18</f>
        <v>CAPITOL 3 Cheltuieli pentru proiectare și asistență tehnică</v>
      </c>
      <c r="C17" s="514"/>
      <c r="D17" s="514"/>
      <c r="E17" s="514"/>
      <c r="F17" s="514"/>
      <c r="G17" s="514"/>
      <c r="H17" s="514"/>
      <c r="I17" s="515"/>
      <c r="J17" s="74">
        <f t="shared" si="0"/>
        <v>0</v>
      </c>
      <c r="K17" s="75"/>
    </row>
    <row r="18" spans="1:11" s="85" customFormat="1" ht="26.25" customHeight="1" x14ac:dyDescent="0.3">
      <c r="A18" s="81" t="str">
        <f>'Buget cerere'!A19</f>
        <v>3.1</v>
      </c>
      <c r="B18" s="87" t="str">
        <f>'Buget cerere'!B19</f>
        <v>Studii  (Studii de teren; Raport privind impactul asupra mediului; Alte studii specifice)</v>
      </c>
      <c r="C18" s="82">
        <f>'Buget cerere'!I19</f>
        <v>0</v>
      </c>
      <c r="D18" s="83">
        <f>IF(F18+G18+H18+I18&lt;&gt;C18,"EROARE!",F18+G18+H18+I18)</f>
        <v>0</v>
      </c>
      <c r="E18" s="505"/>
      <c r="F18" s="32">
        <v>0</v>
      </c>
      <c r="G18" s="32">
        <v>0</v>
      </c>
      <c r="H18" s="32">
        <v>0</v>
      </c>
      <c r="I18" s="32">
        <v>0</v>
      </c>
      <c r="J18" s="74">
        <f t="shared" si="0"/>
        <v>0</v>
      </c>
      <c r="K18" s="75"/>
    </row>
    <row r="19" spans="1:11" s="85" customFormat="1" ht="13.5" x14ac:dyDescent="0.3">
      <c r="A19" s="81" t="str">
        <f>'Buget cerere'!A20</f>
        <v>3.2</v>
      </c>
      <c r="B19" s="87" t="str">
        <f>'Buget cerere'!B20</f>
        <v>Cheltuieli pentru obținere de avize, acorduri si autorizații</v>
      </c>
      <c r="C19" s="82">
        <f>'Buget cerere'!I20</f>
        <v>0</v>
      </c>
      <c r="D19" s="83">
        <f t="shared" ref="D19:D31" si="5">IF(F19+G19+H19+I19&lt;&gt;C19,"EROARE!",F19+G19+H19+I19)</f>
        <v>0</v>
      </c>
      <c r="E19" s="506"/>
      <c r="F19" s="32">
        <v>0</v>
      </c>
      <c r="G19" s="32">
        <v>0</v>
      </c>
      <c r="H19" s="32">
        <v>0</v>
      </c>
      <c r="I19" s="32">
        <v>0</v>
      </c>
      <c r="J19" s="74">
        <f t="shared" si="0"/>
        <v>0</v>
      </c>
      <c r="K19" s="75"/>
    </row>
    <row r="20" spans="1:11" s="85" customFormat="1" ht="13.5" x14ac:dyDescent="0.3">
      <c r="A20" s="81" t="str">
        <f>'Buget cerere'!A21</f>
        <v>3.3</v>
      </c>
      <c r="B20" s="87" t="str">
        <f>'Buget cerere'!B21</f>
        <v>Expertiza tehnica</v>
      </c>
      <c r="C20" s="82">
        <f>'Buget cerere'!I21</f>
        <v>0</v>
      </c>
      <c r="D20" s="83">
        <f t="shared" si="5"/>
        <v>0</v>
      </c>
      <c r="E20" s="506"/>
      <c r="F20" s="32">
        <v>0</v>
      </c>
      <c r="G20" s="32">
        <v>0</v>
      </c>
      <c r="H20" s="32">
        <v>0</v>
      </c>
      <c r="I20" s="32">
        <v>0</v>
      </c>
      <c r="J20" s="74">
        <f t="shared" si="0"/>
        <v>0</v>
      </c>
      <c r="K20" s="75"/>
    </row>
    <row r="21" spans="1:11" s="85" customFormat="1" ht="13.5" x14ac:dyDescent="0.3">
      <c r="A21" s="81" t="str">
        <f>'Buget cerere'!A22</f>
        <v>3.4</v>
      </c>
      <c r="B21" s="87" t="str">
        <f>'Buget cerere'!B22</f>
        <v>CertificareaCertificarea performanţei energetice şi auditul energetic al clădirilor</v>
      </c>
      <c r="C21" s="82">
        <f>'Buget cerere'!I22</f>
        <v>0</v>
      </c>
      <c r="D21" s="83">
        <f t="shared" si="5"/>
        <v>0</v>
      </c>
      <c r="E21" s="506"/>
      <c r="F21" s="32">
        <v>0</v>
      </c>
      <c r="G21" s="32">
        <v>0</v>
      </c>
      <c r="H21" s="32">
        <v>0</v>
      </c>
      <c r="I21" s="32">
        <v>0</v>
      </c>
      <c r="J21" s="74">
        <f t="shared" si="0"/>
        <v>0</v>
      </c>
      <c r="K21" s="75"/>
    </row>
    <row r="22" spans="1:11" s="85" customFormat="1" ht="13.5" x14ac:dyDescent="0.3">
      <c r="A22" s="81" t="str">
        <f>'Buget cerere'!A23</f>
        <v>3.5</v>
      </c>
      <c r="B22" s="87" t="str">
        <f>'Buget cerere'!B23</f>
        <v>Proiectare</v>
      </c>
      <c r="C22" s="82">
        <f>'Buget cerere'!I23</f>
        <v>0</v>
      </c>
      <c r="D22" s="83">
        <f t="shared" si="5"/>
        <v>0</v>
      </c>
      <c r="E22" s="506"/>
      <c r="F22" s="32">
        <v>0</v>
      </c>
      <c r="G22" s="32">
        <v>0</v>
      </c>
      <c r="H22" s="32">
        <v>0</v>
      </c>
      <c r="I22" s="32">
        <v>0</v>
      </c>
      <c r="J22" s="74">
        <f t="shared" si="0"/>
        <v>0</v>
      </c>
      <c r="K22" s="75"/>
    </row>
    <row r="23" spans="1:11" s="85" customFormat="1" ht="13.5" x14ac:dyDescent="0.3">
      <c r="A23" s="81" t="str">
        <f>'Buget cerere'!A24</f>
        <v>3.6</v>
      </c>
      <c r="B23" s="87" t="str">
        <f>'Buget cerere'!B24</f>
        <v>Elaborare proceduri atribuire</v>
      </c>
      <c r="C23" s="82" t="str">
        <f>'Buget cerere'!I24</f>
        <v>N/A</v>
      </c>
      <c r="D23" s="83" t="s">
        <v>363</v>
      </c>
      <c r="E23" s="506"/>
      <c r="F23" s="345" t="s">
        <v>362</v>
      </c>
      <c r="G23" s="345" t="s">
        <v>362</v>
      </c>
      <c r="H23" s="345" t="s">
        <v>362</v>
      </c>
      <c r="I23" s="345" t="s">
        <v>362</v>
      </c>
      <c r="J23" s="74"/>
      <c r="K23" s="75"/>
    </row>
    <row r="24" spans="1:11" s="85" customFormat="1" ht="13.5" x14ac:dyDescent="0.3">
      <c r="A24" s="81" t="str">
        <f>'Buget cerere'!A25</f>
        <v>3.7</v>
      </c>
      <c r="B24" s="87" t="str">
        <f>'Buget cerere'!B25</f>
        <v>Consultanţă</v>
      </c>
      <c r="C24" s="82" t="str">
        <f>'Buget cerere'!I25</f>
        <v>N/A</v>
      </c>
      <c r="D24" s="83" t="s">
        <v>363</v>
      </c>
      <c r="E24" s="506"/>
      <c r="F24" s="345" t="s">
        <v>362</v>
      </c>
      <c r="G24" s="345" t="s">
        <v>362</v>
      </c>
      <c r="H24" s="345" t="s">
        <v>362</v>
      </c>
      <c r="I24" s="345" t="s">
        <v>362</v>
      </c>
      <c r="J24" s="74"/>
      <c r="K24" s="75"/>
    </row>
    <row r="25" spans="1:11" s="85" customFormat="1" ht="13.5" x14ac:dyDescent="0.3">
      <c r="A25" s="81" t="str">
        <f>'Buget cerere'!A26</f>
        <v>3.7.1</v>
      </c>
      <c r="B25" s="87" t="str">
        <f>'Buget cerere'!B26</f>
        <v>Managementul de pManagementul de proiect pentru obiectivul de investiţii</v>
      </c>
      <c r="C25" s="82" t="str">
        <f>'Buget cerere'!I26</f>
        <v>N/A</v>
      </c>
      <c r="D25" s="83" t="s">
        <v>363</v>
      </c>
      <c r="E25" s="506"/>
      <c r="F25" s="345" t="s">
        <v>362</v>
      </c>
      <c r="G25" s="345" t="s">
        <v>362</v>
      </c>
      <c r="H25" s="345" t="s">
        <v>362</v>
      </c>
      <c r="I25" s="345" t="s">
        <v>362</v>
      </c>
      <c r="J25" s="74"/>
      <c r="K25" s="75"/>
    </row>
    <row r="26" spans="1:11" s="85" customFormat="1" ht="13.5" x14ac:dyDescent="0.3">
      <c r="A26" s="81" t="str">
        <f>'Buget cerere'!A27</f>
        <v>3.7.2</v>
      </c>
      <c r="B26" s="87" t="str">
        <f>'Buget cerere'!B27</f>
        <v>Auditul financiar</v>
      </c>
      <c r="C26" s="82" t="str">
        <f>'Buget cerere'!I27</f>
        <v>N/A</v>
      </c>
      <c r="D26" s="83" t="s">
        <v>363</v>
      </c>
      <c r="E26" s="506"/>
      <c r="F26" s="345" t="s">
        <v>362</v>
      </c>
      <c r="G26" s="345" t="s">
        <v>362</v>
      </c>
      <c r="H26" s="345" t="s">
        <v>362</v>
      </c>
      <c r="I26" s="345" t="s">
        <v>362</v>
      </c>
      <c r="J26" s="74"/>
      <c r="K26" s="75"/>
    </row>
    <row r="27" spans="1:11" s="85" customFormat="1" ht="13.5" x14ac:dyDescent="0.3">
      <c r="A27" s="81" t="str">
        <f>'Buget cerere'!A28</f>
        <v>3.8</v>
      </c>
      <c r="B27" s="87" t="str">
        <f>'Buget cerere'!B28</f>
        <v>Asistenţă tehnică</v>
      </c>
      <c r="C27" s="82">
        <f>'Buget cerere'!I28</f>
        <v>0</v>
      </c>
      <c r="D27" s="83">
        <f t="shared" ref="D27:D30" si="6">IF(F27+G27+H27+I27&lt;&gt;C27,"EROARE!",F27+G27+H27+I27)</f>
        <v>0</v>
      </c>
      <c r="E27" s="506"/>
      <c r="F27" s="415">
        <f>F28+F29+F30</f>
        <v>0</v>
      </c>
      <c r="G27" s="415">
        <f t="shared" ref="G27:I27" si="7">G28+G29+G30</f>
        <v>0</v>
      </c>
      <c r="H27" s="415">
        <f t="shared" si="7"/>
        <v>0</v>
      </c>
      <c r="I27" s="415">
        <f t="shared" si="7"/>
        <v>0</v>
      </c>
      <c r="J27" s="74"/>
      <c r="K27" s="75"/>
    </row>
    <row r="28" spans="1:11" s="85" customFormat="1" ht="13.5" x14ac:dyDescent="0.3">
      <c r="A28" s="81" t="str">
        <f>'Buget cerere'!A29</f>
        <v>3.8.1</v>
      </c>
      <c r="B28" s="87" t="str">
        <f>'Buget cerere'!B29</f>
        <v xml:space="preserve"> Asistenţă tehnică din partea proiectantului</v>
      </c>
      <c r="C28" s="82">
        <f>'Buget cerere'!I29</f>
        <v>0</v>
      </c>
      <c r="D28" s="83">
        <f t="shared" si="6"/>
        <v>0</v>
      </c>
      <c r="E28" s="506"/>
      <c r="F28" s="32">
        <v>0</v>
      </c>
      <c r="G28" s="32">
        <v>0</v>
      </c>
      <c r="H28" s="32">
        <v>0</v>
      </c>
      <c r="I28" s="32">
        <v>0</v>
      </c>
      <c r="J28" s="74"/>
      <c r="K28" s="75"/>
    </row>
    <row r="29" spans="1:11" s="85" customFormat="1" ht="13.5" x14ac:dyDescent="0.3">
      <c r="A29" s="81" t="str">
        <f>'Buget cerere'!A30</f>
        <v>3.8.2</v>
      </c>
      <c r="B29" s="87" t="str">
        <f>'Buget cerere'!B30</f>
        <v>Dirigenţie de şantier</v>
      </c>
      <c r="C29" s="82">
        <f>'Buget cerere'!I30</f>
        <v>0</v>
      </c>
      <c r="D29" s="83">
        <f t="shared" si="6"/>
        <v>0</v>
      </c>
      <c r="E29" s="506"/>
      <c r="F29" s="32">
        <v>0</v>
      </c>
      <c r="G29" s="32">
        <v>0</v>
      </c>
      <c r="H29" s="32">
        <v>0</v>
      </c>
      <c r="I29" s="32">
        <v>0</v>
      </c>
      <c r="J29" s="74"/>
      <c r="K29" s="75"/>
    </row>
    <row r="30" spans="1:11" s="85" customFormat="1" ht="23" x14ac:dyDescent="0.3">
      <c r="A30" s="30" t="s">
        <v>368</v>
      </c>
      <c r="B30" s="87" t="s">
        <v>369</v>
      </c>
      <c r="C30" s="82">
        <f>'Buget cerere'!I31</f>
        <v>0</v>
      </c>
      <c r="D30" s="83">
        <f t="shared" si="6"/>
        <v>0</v>
      </c>
      <c r="E30" s="506"/>
      <c r="F30" s="32">
        <v>0</v>
      </c>
      <c r="G30" s="32">
        <v>0</v>
      </c>
      <c r="H30" s="32">
        <v>0</v>
      </c>
      <c r="I30" s="32">
        <v>0</v>
      </c>
      <c r="J30" s="74"/>
      <c r="K30" s="75"/>
    </row>
    <row r="31" spans="1:11" s="80" customFormat="1" ht="13.5" x14ac:dyDescent="0.3">
      <c r="A31" s="81"/>
      <c r="B31" s="88" t="str">
        <f>'Buget cerere'!B32</f>
        <v> TOTAL CAPITOL 3</v>
      </c>
      <c r="C31" s="420">
        <f>'Buget cerere'!I32</f>
        <v>0</v>
      </c>
      <c r="D31" s="83">
        <f t="shared" si="5"/>
        <v>0</v>
      </c>
      <c r="E31" s="507"/>
      <c r="F31" s="83">
        <f>SUM(F18:F22)+F27</f>
        <v>0</v>
      </c>
      <c r="G31" s="83">
        <f>SUM(G18:G22)+G27</f>
        <v>0</v>
      </c>
      <c r="H31" s="83">
        <f>SUM(H18:H22)+H27</f>
        <v>0</v>
      </c>
      <c r="I31" s="83">
        <f>SUM(I18:I22)+I27</f>
        <v>0</v>
      </c>
      <c r="J31" s="74">
        <f t="shared" si="0"/>
        <v>0</v>
      </c>
      <c r="K31" s="75"/>
    </row>
    <row r="32" spans="1:11" s="80" customFormat="1" ht="13.5" x14ac:dyDescent="0.3">
      <c r="A32" s="81">
        <f>'Buget cerere'!A33</f>
        <v>4</v>
      </c>
      <c r="B32" s="491" t="str">
        <f>'Buget cerere'!B33:I33</f>
        <v>CAPITOLUL 4 Cheltuieli pentru investiţia de bază</v>
      </c>
      <c r="C32" s="492"/>
      <c r="D32" s="492"/>
      <c r="E32" s="492"/>
      <c r="F32" s="492"/>
      <c r="G32" s="492"/>
      <c r="H32" s="492"/>
      <c r="I32" s="493"/>
      <c r="J32" s="74">
        <f t="shared" si="0"/>
        <v>0</v>
      </c>
      <c r="K32" s="75"/>
    </row>
    <row r="33" spans="1:11" s="85" customFormat="1" ht="13.5" x14ac:dyDescent="0.3">
      <c r="A33" s="81" t="str">
        <f>'Buget cerere'!A34</f>
        <v>4.1</v>
      </c>
      <c r="B33" s="36" t="str">
        <f>'Buget cerere'!B34</f>
        <v>Construcţii şi instalaţii</v>
      </c>
      <c r="C33" s="82">
        <f>'Buget cerere'!I34</f>
        <v>0</v>
      </c>
      <c r="D33" s="83">
        <f t="shared" ref="D33:D36" si="8">IF(F33+G33+H33+I33&lt;&gt;C33,"EROARE!",F33+G33+H33+I33)</f>
        <v>0</v>
      </c>
      <c r="E33" s="505"/>
      <c r="F33" s="32">
        <v>0</v>
      </c>
      <c r="G33" s="32">
        <v>0</v>
      </c>
      <c r="H33" s="32">
        <v>0</v>
      </c>
      <c r="I33" s="32">
        <v>0</v>
      </c>
      <c r="J33" s="74">
        <f t="shared" si="0"/>
        <v>0</v>
      </c>
      <c r="K33" s="75"/>
    </row>
    <row r="34" spans="1:11" s="85" customFormat="1" ht="29.25" customHeight="1" x14ac:dyDescent="0.3">
      <c r="A34" s="81" t="str">
        <f>'Buget cerere'!A35</f>
        <v>4.2</v>
      </c>
      <c r="B34" s="36" t="str">
        <f>'Buget cerere'!B35</f>
        <v>Montaj utilaje, echipamente tehnologice și funcționale</v>
      </c>
      <c r="C34" s="82">
        <f>'Buget cerere'!I35</f>
        <v>0</v>
      </c>
      <c r="D34" s="83">
        <f t="shared" si="8"/>
        <v>0</v>
      </c>
      <c r="E34" s="506"/>
      <c r="F34" s="32">
        <v>0</v>
      </c>
      <c r="G34" s="32">
        <v>0</v>
      </c>
      <c r="H34" s="32">
        <v>0</v>
      </c>
      <c r="I34" s="32">
        <v>0</v>
      </c>
      <c r="J34" s="74">
        <f t="shared" si="0"/>
        <v>0</v>
      </c>
      <c r="K34" s="75"/>
    </row>
    <row r="35" spans="1:11" s="85" customFormat="1" ht="13.5" x14ac:dyDescent="0.3">
      <c r="A35" s="81" t="str">
        <f>'Buget cerere'!A36</f>
        <v>4.3</v>
      </c>
      <c r="B35" s="36" t="str">
        <f>'Buget cerere'!B36</f>
        <v>Utilaje, echipamente tehnologice şi funcționale care necesită  montaj</v>
      </c>
      <c r="C35" s="82">
        <f>'Buget cerere'!I36</f>
        <v>0</v>
      </c>
      <c r="D35" s="83">
        <f t="shared" si="8"/>
        <v>0</v>
      </c>
      <c r="E35" s="506"/>
      <c r="F35" s="32">
        <v>0</v>
      </c>
      <c r="G35" s="32">
        <v>0</v>
      </c>
      <c r="H35" s="32">
        <v>0</v>
      </c>
      <c r="I35" s="32">
        <v>0</v>
      </c>
      <c r="J35" s="74">
        <f t="shared" si="0"/>
        <v>0</v>
      </c>
      <c r="K35" s="75"/>
    </row>
    <row r="36" spans="1:11" s="80" customFormat="1" ht="13.5" x14ac:dyDescent="0.3">
      <c r="A36" s="81" t="str">
        <f>'Buget cerere'!A37</f>
        <v>4.4</v>
      </c>
      <c r="B36" s="36" t="str">
        <f>'Buget cerere'!B37</f>
        <v>Utilaje, echipamente tehnologice şi funcționale care nu necesită montaj și echipamente de transport</v>
      </c>
      <c r="C36" s="82">
        <f>'Buget cerere'!I37</f>
        <v>0</v>
      </c>
      <c r="D36" s="83">
        <f t="shared" si="8"/>
        <v>0</v>
      </c>
      <c r="E36" s="507"/>
      <c r="F36" s="32">
        <v>0</v>
      </c>
      <c r="G36" s="32">
        <v>0</v>
      </c>
      <c r="H36" s="32">
        <v>0</v>
      </c>
      <c r="I36" s="32">
        <v>0</v>
      </c>
      <c r="J36" s="74">
        <f t="shared" si="0"/>
        <v>0</v>
      </c>
      <c r="K36" s="75"/>
    </row>
    <row r="37" spans="1:11" s="80" customFormat="1" ht="13.5" x14ac:dyDescent="0.3">
      <c r="A37" s="81" t="str">
        <f>'Buget cerere'!A38</f>
        <v>4.5</v>
      </c>
      <c r="B37" s="36" t="str">
        <f>'Buget cerere'!B38</f>
        <v>Dotări</v>
      </c>
      <c r="C37" s="82">
        <f>'Buget cerere'!I38</f>
        <v>0</v>
      </c>
      <c r="D37" s="83">
        <f t="shared" ref="D37:D55" si="9">IF(F37+G37+H37+I37&lt;&gt;C37,"EROARE!",F37+G37+H37+I37)</f>
        <v>0</v>
      </c>
      <c r="E37" s="89"/>
      <c r="F37" s="32">
        <v>0</v>
      </c>
      <c r="G37" s="32">
        <v>0</v>
      </c>
      <c r="H37" s="32">
        <v>0</v>
      </c>
      <c r="I37" s="32">
        <v>0</v>
      </c>
      <c r="J37" s="74"/>
      <c r="K37" s="75"/>
    </row>
    <row r="38" spans="1:11" s="80" customFormat="1" ht="13.5" x14ac:dyDescent="0.3">
      <c r="A38" s="81" t="str">
        <f>'Buget cerere'!A39</f>
        <v>4.6</v>
      </c>
      <c r="B38" s="36" t="str">
        <f>'Buget cerere'!B39</f>
        <v>Active necorporale</v>
      </c>
      <c r="C38" s="82">
        <f>'Buget cerere'!I39</f>
        <v>0</v>
      </c>
      <c r="D38" s="83">
        <f t="shared" si="9"/>
        <v>0</v>
      </c>
      <c r="E38" s="89"/>
      <c r="F38" s="32">
        <v>0</v>
      </c>
      <c r="G38" s="32">
        <v>0</v>
      </c>
      <c r="H38" s="32">
        <v>0</v>
      </c>
      <c r="I38" s="32">
        <v>0</v>
      </c>
      <c r="J38" s="74"/>
      <c r="K38" s="75"/>
    </row>
    <row r="39" spans="1:11" s="80" customFormat="1" ht="13.5" x14ac:dyDescent="0.3">
      <c r="A39" s="81"/>
      <c r="B39" s="88" t="str">
        <f>'Buget cerere'!B41</f>
        <v>TOTAL CAPITOL 4</v>
      </c>
      <c r="C39" s="82">
        <f>'Buget cerere'!I41</f>
        <v>0</v>
      </c>
      <c r="D39" s="83">
        <f t="shared" si="9"/>
        <v>0</v>
      </c>
      <c r="E39" s="83">
        <f t="shared" ref="E39" si="10">SUM(E37:E38)</f>
        <v>0</v>
      </c>
      <c r="F39" s="83">
        <f>SUM(F33:F38)</f>
        <v>0</v>
      </c>
      <c r="G39" s="83">
        <f t="shared" ref="G39:I39" si="11">SUM(G33:G38)</f>
        <v>0</v>
      </c>
      <c r="H39" s="83">
        <f t="shared" si="11"/>
        <v>0</v>
      </c>
      <c r="I39" s="83">
        <f t="shared" si="11"/>
        <v>0</v>
      </c>
      <c r="J39" s="74"/>
      <c r="K39" s="75"/>
    </row>
    <row r="40" spans="1:11" s="80" customFormat="1" ht="13.5" x14ac:dyDescent="0.3">
      <c r="A40" s="81" t="str">
        <f>'Buget cerere'!A42</f>
        <v>5</v>
      </c>
      <c r="B40" s="491" t="str">
        <f>'Buget cerere'!B42:I42</f>
        <v>CAPITOLUL 5   Alte cheltuieli</v>
      </c>
      <c r="C40" s="492"/>
      <c r="D40" s="492"/>
      <c r="E40" s="492"/>
      <c r="F40" s="492"/>
      <c r="G40" s="492"/>
      <c r="H40" s="492"/>
      <c r="I40" s="493"/>
      <c r="J40" s="74">
        <f t="shared" si="0"/>
        <v>0</v>
      </c>
      <c r="K40" s="75"/>
    </row>
    <row r="41" spans="1:11" s="85" customFormat="1" ht="13.5" x14ac:dyDescent="0.3">
      <c r="A41" s="81" t="str">
        <f>'Buget cerere'!A43</f>
        <v>5.1.</v>
      </c>
      <c r="B41" s="36" t="str">
        <f>'Buget cerere'!B43</f>
        <v>Organizare de șantier</v>
      </c>
      <c r="C41" s="82">
        <f>'Buget cerere'!I43</f>
        <v>0</v>
      </c>
      <c r="D41" s="83">
        <f t="shared" si="9"/>
        <v>0</v>
      </c>
      <c r="E41" s="505"/>
      <c r="F41" s="90">
        <f>F42+F43</f>
        <v>0</v>
      </c>
      <c r="G41" s="90">
        <f t="shared" ref="G41:I41" si="12">G42+G43</f>
        <v>0</v>
      </c>
      <c r="H41" s="90">
        <f t="shared" si="12"/>
        <v>0</v>
      </c>
      <c r="I41" s="90">
        <f t="shared" si="12"/>
        <v>0</v>
      </c>
      <c r="J41" s="74">
        <f t="shared" si="0"/>
        <v>0</v>
      </c>
      <c r="K41" s="75"/>
    </row>
    <row r="42" spans="1:11" s="85" customFormat="1" ht="13.5" x14ac:dyDescent="0.3">
      <c r="A42" s="81" t="str">
        <f>'Buget cerere'!A44</f>
        <v>5.1.1</v>
      </c>
      <c r="B42" s="91" t="str">
        <f>'Buget cerere'!B44</f>
        <v>Lucrari de constructii si instalatii aferente organizarii de santier</v>
      </c>
      <c r="C42" s="82">
        <f>'Buget cerere'!I44</f>
        <v>0</v>
      </c>
      <c r="D42" s="83">
        <f t="shared" si="9"/>
        <v>0</v>
      </c>
      <c r="E42" s="506"/>
      <c r="F42" s="32">
        <v>0</v>
      </c>
      <c r="G42" s="32">
        <v>0</v>
      </c>
      <c r="H42" s="32">
        <v>0</v>
      </c>
      <c r="I42" s="32">
        <v>0</v>
      </c>
      <c r="J42" s="74">
        <f t="shared" si="0"/>
        <v>0</v>
      </c>
      <c r="K42" s="75"/>
    </row>
    <row r="43" spans="1:11" s="80" customFormat="1" ht="13.5" x14ac:dyDescent="0.3">
      <c r="A43" s="81" t="str">
        <f>'Buget cerere'!A45</f>
        <v>5.1.2</v>
      </c>
      <c r="B43" s="91" t="str">
        <f>'Buget cerere'!B45</f>
        <v>Cheltuieli conexe organizării de şantier</v>
      </c>
      <c r="C43" s="82">
        <f>'Buget cerere'!I45</f>
        <v>0</v>
      </c>
      <c r="D43" s="83">
        <f t="shared" si="9"/>
        <v>0</v>
      </c>
      <c r="E43" s="507"/>
      <c r="F43" s="32">
        <v>0</v>
      </c>
      <c r="G43" s="32">
        <v>0</v>
      </c>
      <c r="H43" s="32">
        <v>0</v>
      </c>
      <c r="I43" s="32">
        <v>0</v>
      </c>
      <c r="J43" s="74">
        <f t="shared" si="0"/>
        <v>0</v>
      </c>
      <c r="K43" s="75"/>
    </row>
    <row r="44" spans="1:11" s="80" customFormat="1" ht="13.5" x14ac:dyDescent="0.3">
      <c r="A44" s="81" t="str">
        <f>'Buget cerere'!A46</f>
        <v>5.2</v>
      </c>
      <c r="B44" s="36" t="str">
        <f>'Buget cerere'!B46</f>
        <v xml:space="preserve">Comisioane, cote, taxe </v>
      </c>
      <c r="C44" s="82">
        <f>'Buget cerere'!I46</f>
        <v>0</v>
      </c>
      <c r="D44" s="83">
        <f t="shared" ref="D44" si="13">IF(F44+G44+H44+I44&lt;&gt;C44,"EROARE!",F44+G44+H44+I44)</f>
        <v>0</v>
      </c>
      <c r="E44" s="92"/>
      <c r="F44" s="32">
        <v>0</v>
      </c>
      <c r="G44" s="32">
        <v>0</v>
      </c>
      <c r="H44" s="32">
        <v>0</v>
      </c>
      <c r="I44" s="32">
        <v>0</v>
      </c>
      <c r="J44" s="74">
        <f t="shared" si="0"/>
        <v>0</v>
      </c>
      <c r="K44" s="75"/>
    </row>
    <row r="45" spans="1:11" s="85" customFormat="1" ht="13.5" x14ac:dyDescent="0.3">
      <c r="A45" s="81" t="str">
        <f>'Buget cerere'!A47</f>
        <v>5.3</v>
      </c>
      <c r="B45" s="36" t="str">
        <f>'Buget cerere'!B47</f>
        <v>Cheltuieli diverse și neprevăzute</v>
      </c>
      <c r="C45" s="82">
        <f>'Buget cerere'!I47</f>
        <v>0</v>
      </c>
      <c r="D45" s="83">
        <f t="shared" si="9"/>
        <v>0</v>
      </c>
      <c r="E45" s="505"/>
      <c r="F45" s="32">
        <v>0</v>
      </c>
      <c r="G45" s="32">
        <v>0</v>
      </c>
      <c r="H45" s="32">
        <v>0</v>
      </c>
      <c r="I45" s="32">
        <v>0</v>
      </c>
      <c r="J45" s="74">
        <f t="shared" si="0"/>
        <v>0</v>
      </c>
      <c r="K45" s="75"/>
    </row>
    <row r="46" spans="1:11" s="85" customFormat="1" ht="13.5" x14ac:dyDescent="0.3">
      <c r="A46" s="81" t="str">
        <f>'Buget cerere'!A48</f>
        <v>5.4</v>
      </c>
      <c r="B46" s="36" t="str">
        <f>'Buget cerere'!B48</f>
        <v>Cheltuieli pentru informare şi publicitate</v>
      </c>
      <c r="C46" s="82" t="str">
        <f>'Buget cerere'!I48</f>
        <v>NA</v>
      </c>
      <c r="D46" s="83" t="s">
        <v>378</v>
      </c>
      <c r="E46" s="506"/>
      <c r="F46" s="345" t="s">
        <v>362</v>
      </c>
      <c r="G46" s="345" t="s">
        <v>362</v>
      </c>
      <c r="H46" s="345" t="s">
        <v>362</v>
      </c>
      <c r="I46" s="345" t="s">
        <v>362</v>
      </c>
      <c r="J46" s="74"/>
      <c r="K46" s="75"/>
    </row>
    <row r="47" spans="1:11" s="80" customFormat="1" ht="13.5" x14ac:dyDescent="0.3">
      <c r="A47" s="81"/>
      <c r="B47" s="88" t="str">
        <f>'Buget cerere'!B49</f>
        <v>TOTAL CAPITOL 5</v>
      </c>
      <c r="C47" s="82">
        <f>'Buget cerere'!I49</f>
        <v>0</v>
      </c>
      <c r="D47" s="83">
        <f t="shared" si="9"/>
        <v>0</v>
      </c>
      <c r="E47" s="507"/>
      <c r="F47" s="83">
        <f>F41+F44+F45</f>
        <v>0</v>
      </c>
      <c r="G47" s="83">
        <f t="shared" ref="G47:I47" si="14">G41+G44+G45</f>
        <v>0</v>
      </c>
      <c r="H47" s="83">
        <f t="shared" si="14"/>
        <v>0</v>
      </c>
      <c r="I47" s="83">
        <f t="shared" si="14"/>
        <v>0</v>
      </c>
      <c r="J47" s="74">
        <f t="shared" si="0"/>
        <v>0</v>
      </c>
      <c r="K47" s="75"/>
    </row>
    <row r="48" spans="1:11" s="80" customFormat="1" ht="13.5" x14ac:dyDescent="0.3">
      <c r="A48" s="81" t="str">
        <f>'Buget cerere'!A50</f>
        <v>6</v>
      </c>
      <c r="B48" s="491" t="str">
        <f>'Buget cerere'!B50:I50</f>
        <v>CAPITOLUL 6 Cheltuieli pentru probe tehnologice şi teste</v>
      </c>
      <c r="C48" s="492"/>
      <c r="D48" s="492"/>
      <c r="E48" s="492"/>
      <c r="F48" s="492"/>
      <c r="G48" s="492"/>
      <c r="H48" s="492"/>
      <c r="I48" s="493"/>
      <c r="J48" s="74">
        <f t="shared" si="0"/>
        <v>0</v>
      </c>
      <c r="K48" s="75"/>
    </row>
    <row r="49" spans="1:13" s="80" customFormat="1" ht="13.5" x14ac:dyDescent="0.3">
      <c r="A49" s="81" t="str">
        <f>'Buget cerere'!A51</f>
        <v>6.1</v>
      </c>
      <c r="B49" s="36" t="str">
        <f>'Buget cerere'!B51</f>
        <v>Pregătirea personalului de exploatare</v>
      </c>
      <c r="C49" s="82">
        <f>'Buget cerere'!I51</f>
        <v>0</v>
      </c>
      <c r="D49" s="83">
        <f t="shared" si="9"/>
        <v>0</v>
      </c>
      <c r="E49" s="505"/>
      <c r="F49" s="32">
        <v>0</v>
      </c>
      <c r="G49" s="32">
        <v>0</v>
      </c>
      <c r="H49" s="32">
        <v>0</v>
      </c>
      <c r="I49" s="32">
        <v>0</v>
      </c>
      <c r="J49" s="74">
        <f t="shared" si="0"/>
        <v>0</v>
      </c>
      <c r="K49" s="75"/>
    </row>
    <row r="50" spans="1:13" s="80" customFormat="1" ht="13.5" x14ac:dyDescent="0.3">
      <c r="A50" s="81" t="str">
        <f>'Buget cerere'!A52</f>
        <v>6.2</v>
      </c>
      <c r="B50" s="36" t="str">
        <f>'Buget cerere'!B52</f>
        <v>Probe tehnologice şi teste</v>
      </c>
      <c r="C50" s="82">
        <f>'Buget cerere'!I52</f>
        <v>0</v>
      </c>
      <c r="D50" s="83">
        <f t="shared" si="9"/>
        <v>0</v>
      </c>
      <c r="E50" s="506"/>
      <c r="F50" s="32">
        <v>0</v>
      </c>
      <c r="G50" s="32">
        <v>0</v>
      </c>
      <c r="H50" s="32">
        <v>0</v>
      </c>
      <c r="I50" s="32">
        <v>0</v>
      </c>
      <c r="J50" s="74"/>
      <c r="K50" s="75"/>
    </row>
    <row r="51" spans="1:13" s="80" customFormat="1" ht="13.5" x14ac:dyDescent="0.3">
      <c r="A51" s="81"/>
      <c r="B51" s="88" t="str">
        <f>'Buget cerere'!B53</f>
        <v>TOTAL CAPITOL 6</v>
      </c>
      <c r="C51" s="82">
        <f>'Buget cerere'!I53</f>
        <v>0</v>
      </c>
      <c r="D51" s="83">
        <f t="shared" si="9"/>
        <v>0</v>
      </c>
      <c r="E51" s="507"/>
      <c r="F51" s="405">
        <f>SUM(F49:F50)</f>
        <v>0</v>
      </c>
      <c r="G51" s="405">
        <f>SUM(G49:G50)</f>
        <v>0</v>
      </c>
      <c r="H51" s="405">
        <f>SUM(H49:H50)</f>
        <v>0</v>
      </c>
      <c r="I51" s="405">
        <f>SUM(I49:I50)</f>
        <v>0</v>
      </c>
      <c r="J51" s="74">
        <f t="shared" si="0"/>
        <v>0</v>
      </c>
      <c r="K51" s="75"/>
    </row>
    <row r="52" spans="1:13" s="80" customFormat="1" ht="30" customHeight="1" x14ac:dyDescent="0.3">
      <c r="A52" s="30" t="s">
        <v>380</v>
      </c>
      <c r="B52" s="371" t="s">
        <v>381</v>
      </c>
      <c r="C52" s="82"/>
      <c r="D52" s="83"/>
      <c r="E52" s="73"/>
      <c r="F52" s="405"/>
      <c r="G52" s="405"/>
      <c r="H52" s="405"/>
      <c r="I52" s="405"/>
      <c r="J52" s="74"/>
      <c r="K52" s="75"/>
    </row>
    <row r="53" spans="1:13" s="80" customFormat="1" ht="23" x14ac:dyDescent="0.3">
      <c r="A53" s="30" t="s">
        <v>370</v>
      </c>
      <c r="B53" s="38" t="s">
        <v>402</v>
      </c>
      <c r="C53" s="82">
        <f>'Buget cerere'!I55</f>
        <v>0</v>
      </c>
      <c r="D53" s="83">
        <f t="shared" si="9"/>
        <v>0</v>
      </c>
      <c r="E53" s="73"/>
      <c r="F53" s="32">
        <v>0</v>
      </c>
      <c r="G53" s="32">
        <v>0</v>
      </c>
      <c r="H53" s="32">
        <v>0</v>
      </c>
      <c r="I53" s="32">
        <v>0</v>
      </c>
      <c r="J53" s="74"/>
      <c r="K53" s="75"/>
    </row>
    <row r="54" spans="1:13" s="80" customFormat="1" ht="13.5" x14ac:dyDescent="0.3">
      <c r="A54" s="30" t="s">
        <v>371</v>
      </c>
      <c r="B54" s="38" t="s">
        <v>372</v>
      </c>
      <c r="C54" s="82">
        <f>'Buget cerere'!I56</f>
        <v>0</v>
      </c>
      <c r="D54" s="83">
        <f t="shared" si="9"/>
        <v>0</v>
      </c>
      <c r="E54" s="73"/>
      <c r="F54" s="32">
        <v>0</v>
      </c>
      <c r="G54" s="32">
        <v>0</v>
      </c>
      <c r="H54" s="32">
        <v>0</v>
      </c>
      <c r="I54" s="32">
        <v>0</v>
      </c>
      <c r="J54" s="74"/>
      <c r="K54" s="75"/>
    </row>
    <row r="55" spans="1:13" s="80" customFormat="1" ht="13.5" x14ac:dyDescent="0.3">
      <c r="A55" s="39"/>
      <c r="B55" s="33" t="s">
        <v>364</v>
      </c>
      <c r="C55" s="82">
        <f>'Buget cerere'!I57</f>
        <v>0</v>
      </c>
      <c r="D55" s="83">
        <f t="shared" si="9"/>
        <v>0</v>
      </c>
      <c r="E55" s="73"/>
      <c r="F55" s="83">
        <f>SUM(F53:F54)</f>
        <v>0</v>
      </c>
      <c r="G55" s="83">
        <f t="shared" ref="G55:I55" si="15">SUM(G53:G54)</f>
        <v>0</v>
      </c>
      <c r="H55" s="83">
        <f t="shared" si="15"/>
        <v>0</v>
      </c>
      <c r="I55" s="83">
        <f t="shared" si="15"/>
        <v>0</v>
      </c>
      <c r="J55" s="74"/>
      <c r="K55" s="75"/>
    </row>
    <row r="56" spans="1:13" s="80" customFormat="1" ht="13.5" x14ac:dyDescent="0.3">
      <c r="A56" s="39">
        <v>8</v>
      </c>
      <c r="B56" s="33" t="str">
        <f>'Buget cerere'!B58</f>
        <v>CAPITOLUL 8 Alte cheltuieli pentru implementarea proiectului</v>
      </c>
      <c r="C56" s="82"/>
      <c r="D56" s="83"/>
      <c r="E56" s="73"/>
      <c r="F56" s="83"/>
      <c r="G56" s="83"/>
      <c r="H56" s="83"/>
      <c r="I56" s="83"/>
      <c r="J56" s="74"/>
      <c r="K56" s="75"/>
    </row>
    <row r="57" spans="1:13" s="80" customFormat="1" ht="13.5" x14ac:dyDescent="0.3">
      <c r="A57" s="39">
        <v>8.1</v>
      </c>
      <c r="B57" s="38" t="str">
        <f>'Buget cerere'!B59</f>
        <v>Cheltuieli de tip FSE</v>
      </c>
      <c r="C57" s="82">
        <f>'Buget cerere'!I59</f>
        <v>0</v>
      </c>
      <c r="D57" s="83">
        <f t="shared" ref="D57:D65" si="16">IF(F57+G57+H57+I57&lt;&gt;C57,"EROARE!",F57+G57+H57+I57)</f>
        <v>0</v>
      </c>
      <c r="E57" s="73"/>
      <c r="F57" s="32">
        <v>0</v>
      </c>
      <c r="G57" s="32">
        <v>0</v>
      </c>
      <c r="H57" s="32">
        <v>0</v>
      </c>
      <c r="I57" s="32">
        <v>0</v>
      </c>
      <c r="J57" s="74"/>
      <c r="K57" s="75"/>
    </row>
    <row r="58" spans="1:13" s="80" customFormat="1" ht="13.5" x14ac:dyDescent="0.3">
      <c r="A58" s="39">
        <v>8.1999999999999993</v>
      </c>
      <c r="B58" s="38" t="s">
        <v>407</v>
      </c>
      <c r="C58" s="82">
        <f>'Buget cerere'!I60</f>
        <v>0</v>
      </c>
      <c r="D58" s="83">
        <f t="shared" si="16"/>
        <v>0</v>
      </c>
      <c r="E58" s="410"/>
      <c r="F58" s="32">
        <v>0</v>
      </c>
      <c r="G58" s="32">
        <v>0</v>
      </c>
      <c r="H58" s="32">
        <v>0</v>
      </c>
      <c r="I58" s="32">
        <v>0</v>
      </c>
      <c r="J58" s="74"/>
      <c r="K58" s="75"/>
    </row>
    <row r="59" spans="1:13" s="80" customFormat="1" ht="13.5" x14ac:dyDescent="0.3">
      <c r="A59" s="39"/>
      <c r="B59" s="33" t="s">
        <v>365</v>
      </c>
      <c r="C59" s="82">
        <f>'Buget cerere'!I61</f>
        <v>0</v>
      </c>
      <c r="D59" s="83">
        <f t="shared" si="16"/>
        <v>0</v>
      </c>
      <c r="E59" s="73"/>
      <c r="F59" s="83">
        <f>SUM(F57:F58)</f>
        <v>0</v>
      </c>
      <c r="G59" s="83">
        <f t="shared" ref="G59:I59" si="17">SUM(G57:G58)</f>
        <v>0</v>
      </c>
      <c r="H59" s="83">
        <f t="shared" si="17"/>
        <v>0</v>
      </c>
      <c r="I59" s="83">
        <f t="shared" si="17"/>
        <v>0</v>
      </c>
      <c r="J59" s="74"/>
      <c r="K59" s="75"/>
    </row>
    <row r="60" spans="1:13" s="80" customFormat="1" ht="13.5" x14ac:dyDescent="0.3">
      <c r="A60" s="30" t="s">
        <v>373</v>
      </c>
      <c r="B60" s="33" t="s">
        <v>374</v>
      </c>
      <c r="C60" s="82"/>
      <c r="D60" s="83"/>
      <c r="E60" s="73"/>
      <c r="F60" s="83"/>
      <c r="G60" s="83"/>
      <c r="H60" s="83"/>
      <c r="I60" s="83"/>
      <c r="J60" s="74"/>
      <c r="K60" s="75"/>
    </row>
    <row r="61" spans="1:13" s="80" customFormat="1" ht="46" x14ac:dyDescent="0.3">
      <c r="A61" s="30" t="s">
        <v>375</v>
      </c>
      <c r="B61" s="38" t="s">
        <v>376</v>
      </c>
      <c r="C61" s="82">
        <f>'Buget cerere'!I63</f>
        <v>0</v>
      </c>
      <c r="D61" s="372">
        <f t="shared" si="16"/>
        <v>0</v>
      </c>
      <c r="E61" s="73"/>
      <c r="F61" s="32">
        <v>0</v>
      </c>
      <c r="G61" s="32">
        <v>0</v>
      </c>
      <c r="H61" s="32">
        <v>0</v>
      </c>
      <c r="I61" s="32">
        <v>0</v>
      </c>
      <c r="J61" s="74"/>
      <c r="K61" s="75"/>
    </row>
    <row r="62" spans="1:13" s="80" customFormat="1" ht="13.5" x14ac:dyDescent="0.3">
      <c r="A62" s="30"/>
      <c r="B62" s="33" t="s">
        <v>377</v>
      </c>
      <c r="C62" s="82">
        <f>'Buget cerere'!I64</f>
        <v>0</v>
      </c>
      <c r="D62" s="372">
        <f t="shared" si="16"/>
        <v>0</v>
      </c>
      <c r="E62" s="83">
        <f t="shared" ref="E62:I62" si="18">E61</f>
        <v>0</v>
      </c>
      <c r="F62" s="83">
        <f t="shared" si="18"/>
        <v>0</v>
      </c>
      <c r="G62" s="83">
        <f t="shared" si="18"/>
        <v>0</v>
      </c>
      <c r="H62" s="83">
        <f t="shared" si="18"/>
        <v>0</v>
      </c>
      <c r="I62" s="83">
        <f t="shared" si="18"/>
        <v>0</v>
      </c>
      <c r="J62" s="74"/>
      <c r="K62" s="75"/>
    </row>
    <row r="63" spans="1:13" s="80" customFormat="1" ht="14" x14ac:dyDescent="0.3">
      <c r="A63" s="373"/>
      <c r="B63" s="93" t="str">
        <f>'Buget cerere'!B65</f>
        <v>TOTAL GENERAL</v>
      </c>
      <c r="C63" s="82">
        <f>'Buget cerere'!I65</f>
        <v>0</v>
      </c>
      <c r="D63" s="83">
        <f t="shared" si="16"/>
        <v>0</v>
      </c>
      <c r="E63" s="508"/>
      <c r="F63" s="94">
        <f>F13+F16+F31+F39+F47+F51+F55+F59+F62</f>
        <v>0</v>
      </c>
      <c r="G63" s="94">
        <f t="shared" ref="G63:I63" si="19">G13+G16+G31+G39+G47+G51+G55+G59+G62</f>
        <v>0</v>
      </c>
      <c r="H63" s="94">
        <f t="shared" si="19"/>
        <v>0</v>
      </c>
      <c r="I63" s="94">
        <f t="shared" si="19"/>
        <v>0</v>
      </c>
      <c r="J63" s="74"/>
      <c r="K63" s="75"/>
      <c r="M63" s="95"/>
    </row>
    <row r="64" spans="1:13" s="98" customFormat="1" x14ac:dyDescent="0.3">
      <c r="A64" s="96"/>
      <c r="B64" s="93" t="s">
        <v>107</v>
      </c>
      <c r="C64" s="97">
        <f>'Buget cerere'!E65</f>
        <v>0</v>
      </c>
      <c r="D64" s="83">
        <f t="shared" si="16"/>
        <v>0</v>
      </c>
      <c r="E64" s="508"/>
      <c r="F64" s="94">
        <f>F63-F65</f>
        <v>0</v>
      </c>
      <c r="G64" s="94">
        <f>G63-G65</f>
        <v>0</v>
      </c>
      <c r="H64" s="94">
        <f>H63-H65</f>
        <v>0</v>
      </c>
      <c r="I64" s="94">
        <f>I63-I65</f>
        <v>0</v>
      </c>
      <c r="J64" s="74">
        <f t="shared" si="0"/>
        <v>0</v>
      </c>
      <c r="K64" s="75"/>
      <c r="M64" s="99"/>
    </row>
    <row r="65" spans="1:18" s="98" customFormat="1" ht="15" customHeight="1" x14ac:dyDescent="0.3">
      <c r="A65" s="96"/>
      <c r="B65" s="93" t="s">
        <v>108</v>
      </c>
      <c r="C65" s="100">
        <f>'Buget cerere'!H65</f>
        <v>0</v>
      </c>
      <c r="D65" s="83">
        <f t="shared" si="16"/>
        <v>0</v>
      </c>
      <c r="E65" s="509"/>
      <c r="F65" s="32">
        <v>0</v>
      </c>
      <c r="G65" s="32">
        <v>0</v>
      </c>
      <c r="H65" s="32">
        <v>0</v>
      </c>
      <c r="I65" s="32">
        <v>0</v>
      </c>
      <c r="J65" s="74">
        <f>C65-D65</f>
        <v>0</v>
      </c>
      <c r="K65" s="75"/>
    </row>
    <row r="66" spans="1:18" s="85" customFormat="1" ht="13.5" x14ac:dyDescent="0.35">
      <c r="A66" s="101"/>
      <c r="B66" s="102"/>
      <c r="C66" s="103"/>
      <c r="D66" s="103"/>
      <c r="E66" s="103"/>
      <c r="F66" s="104"/>
      <c r="G66" s="104"/>
      <c r="H66" s="104"/>
      <c r="I66" s="104"/>
      <c r="J66" s="74">
        <f t="shared" si="0"/>
        <v>0</v>
      </c>
      <c r="K66" s="75"/>
    </row>
    <row r="67" spans="1:18" s="85" customFormat="1" ht="13.5" x14ac:dyDescent="0.3">
      <c r="A67" s="101"/>
      <c r="B67" s="105"/>
      <c r="C67" s="59"/>
      <c r="D67" s="106"/>
      <c r="E67" s="59"/>
      <c r="F67" s="59"/>
      <c r="G67" s="59"/>
      <c r="H67" s="59"/>
      <c r="I67" s="59"/>
      <c r="J67" s="74">
        <f t="shared" si="0"/>
        <v>0</v>
      </c>
      <c r="K67" s="75"/>
    </row>
    <row r="68" spans="1:18" s="1" customFormat="1" ht="21.65" customHeight="1" x14ac:dyDescent="0.3">
      <c r="A68" s="109"/>
      <c r="B68" s="510"/>
      <c r="C68" s="510"/>
      <c r="D68" s="510"/>
      <c r="E68" s="510"/>
      <c r="F68" s="510"/>
      <c r="G68" s="510"/>
      <c r="H68" s="510"/>
      <c r="I68" s="510"/>
      <c r="J68" s="74"/>
      <c r="K68" s="75"/>
      <c r="L68" s="107"/>
      <c r="M68" s="107"/>
      <c r="N68" s="107"/>
      <c r="O68" s="108"/>
      <c r="P68" s="108"/>
      <c r="Q68" s="108"/>
      <c r="R68" s="108"/>
    </row>
    <row r="69" spans="1:18" s="1" customFormat="1" ht="15" x14ac:dyDescent="0.3">
      <c r="A69" s="109"/>
      <c r="B69" s="110"/>
      <c r="C69" s="111"/>
      <c r="D69" s="106"/>
      <c r="E69" s="106"/>
      <c r="F69" s="106"/>
      <c r="G69" s="106"/>
      <c r="H69" s="106"/>
      <c r="I69" s="106"/>
      <c r="J69" s="74"/>
      <c r="K69" s="75"/>
      <c r="L69" s="107"/>
      <c r="M69" s="107"/>
      <c r="N69" s="107"/>
      <c r="O69" s="108"/>
      <c r="P69" s="108"/>
      <c r="Q69" s="108"/>
      <c r="R69" s="108"/>
    </row>
    <row r="70" spans="1:18" s="1" customFormat="1" ht="15" x14ac:dyDescent="0.3">
      <c r="A70" s="109"/>
      <c r="B70" s="110"/>
      <c r="C70" s="111"/>
      <c r="D70" s="106"/>
      <c r="E70" s="106"/>
      <c r="F70" s="106"/>
      <c r="G70" s="106"/>
      <c r="H70" s="106"/>
      <c r="I70" s="106"/>
      <c r="J70" s="74"/>
      <c r="K70" s="75"/>
      <c r="L70" s="107"/>
      <c r="M70" s="107"/>
      <c r="N70" s="107"/>
      <c r="O70" s="108"/>
      <c r="P70" s="108"/>
      <c r="Q70" s="108"/>
      <c r="R70" s="108"/>
    </row>
    <row r="71" spans="1:18" s="85" customFormat="1" ht="13.5" x14ac:dyDescent="0.3">
      <c r="A71" s="101"/>
      <c r="B71" s="105"/>
      <c r="C71" s="59"/>
      <c r="D71" s="106"/>
      <c r="E71" s="59"/>
      <c r="F71" s="59"/>
      <c r="G71" s="59"/>
      <c r="H71" s="59"/>
      <c r="I71" s="59"/>
      <c r="J71" s="74"/>
      <c r="K71" s="75"/>
    </row>
    <row r="72" spans="1:18" s="112" customFormat="1" ht="13" x14ac:dyDescent="0.3">
      <c r="A72" s="101"/>
      <c r="B72" s="105"/>
      <c r="C72" s="59"/>
      <c r="D72" s="106"/>
      <c r="E72" s="59"/>
      <c r="F72" s="59"/>
      <c r="G72" s="59"/>
      <c r="H72" s="59"/>
      <c r="I72" s="59"/>
      <c r="J72" s="74"/>
      <c r="K72" s="75"/>
    </row>
    <row r="73" spans="1:18" s="112" customFormat="1" ht="15" x14ac:dyDescent="0.3">
      <c r="A73" s="101"/>
      <c r="B73" s="329" t="s">
        <v>109</v>
      </c>
      <c r="C73" s="59"/>
      <c r="D73" s="106"/>
      <c r="E73" s="59"/>
      <c r="F73" s="59"/>
      <c r="G73" s="59"/>
      <c r="H73" s="59"/>
      <c r="I73" s="59"/>
      <c r="J73" s="74"/>
      <c r="K73" s="75"/>
    </row>
    <row r="74" spans="1:18" s="112" customFormat="1" ht="13" x14ac:dyDescent="0.3">
      <c r="A74" s="101"/>
      <c r="B74" s="105"/>
      <c r="C74" s="113"/>
      <c r="D74" s="114"/>
      <c r="E74" s="59"/>
      <c r="F74" s="59"/>
      <c r="G74" s="59"/>
      <c r="H74" s="59"/>
      <c r="I74" s="59"/>
      <c r="J74" s="74"/>
      <c r="K74" s="75"/>
    </row>
    <row r="75" spans="1:18" s="112" customFormat="1" ht="13" x14ac:dyDescent="0.3">
      <c r="A75" s="101"/>
      <c r="B75" s="105"/>
      <c r="C75" s="113"/>
      <c r="D75" s="114"/>
      <c r="E75" s="59"/>
      <c r="F75" s="59"/>
      <c r="G75" s="59"/>
      <c r="H75" s="59"/>
      <c r="I75" s="59"/>
      <c r="J75" s="74"/>
      <c r="K75" s="75"/>
    </row>
    <row r="76" spans="1:18" s="117" customFormat="1" ht="13" x14ac:dyDescent="0.3">
      <c r="A76" s="115"/>
      <c r="B76" s="116"/>
      <c r="C76" s="59"/>
      <c r="D76" s="106"/>
      <c r="E76" s="59"/>
      <c r="F76" s="59"/>
      <c r="G76" s="59"/>
      <c r="H76" s="59"/>
      <c r="I76" s="59"/>
      <c r="J76" s="74"/>
      <c r="K76" s="75"/>
    </row>
    <row r="77" spans="1:18" s="124" customFormat="1" ht="27" x14ac:dyDescent="0.4">
      <c r="A77" s="118"/>
      <c r="B77" s="119"/>
      <c r="C77" s="120" t="s">
        <v>95</v>
      </c>
      <c r="D77" s="121" t="s">
        <v>96</v>
      </c>
      <c r="E77" s="122" t="s">
        <v>97</v>
      </c>
      <c r="F77" s="504" t="s">
        <v>98</v>
      </c>
      <c r="G77" s="504"/>
      <c r="H77" s="504"/>
      <c r="I77" s="504"/>
      <c r="J77" s="74"/>
      <c r="K77" s="75"/>
    </row>
    <row r="78" spans="1:18" s="130" customFormat="1" ht="13" x14ac:dyDescent="0.3">
      <c r="A78" s="125"/>
      <c r="B78" s="126" t="s">
        <v>99</v>
      </c>
      <c r="C78" s="127" t="s">
        <v>100</v>
      </c>
      <c r="D78" s="128" t="s">
        <v>101</v>
      </c>
      <c r="E78" s="129" t="s">
        <v>102</v>
      </c>
      <c r="F78" s="129" t="s">
        <v>103</v>
      </c>
      <c r="G78" s="129" t="s">
        <v>104</v>
      </c>
      <c r="H78" s="129" t="s">
        <v>105</v>
      </c>
      <c r="I78" s="129" t="s">
        <v>106</v>
      </c>
      <c r="J78" s="74"/>
      <c r="K78" s="75"/>
    </row>
    <row r="79" spans="1:18" s="136" customFormat="1" ht="13" x14ac:dyDescent="0.3">
      <c r="A79" s="131" t="str">
        <f>'Buget cerere'!A74</f>
        <v>I</v>
      </c>
      <c r="B79" s="132" t="str">
        <f>'Buget cerere'!B74</f>
        <v>Valoarea totală a cererii de finantare, din care :</v>
      </c>
      <c r="C79" s="133">
        <f>'Buget cerere'!C74</f>
        <v>0</v>
      </c>
      <c r="D79" s="83">
        <f>IF(F79+G79+H79+I79&lt;&gt;C79,"EROARE!",F79+G79+H79+I79)</f>
        <v>0</v>
      </c>
      <c r="E79" s="501"/>
      <c r="F79" s="123">
        <f>F63</f>
        <v>0</v>
      </c>
      <c r="G79" s="123">
        <f>G63</f>
        <v>0</v>
      </c>
      <c r="H79" s="135">
        <f>H63</f>
        <v>0</v>
      </c>
      <c r="I79" s="135">
        <f>I63</f>
        <v>0</v>
      </c>
      <c r="J79" s="74">
        <f t="shared" ref="J79:J94" si="20">C79-D79</f>
        <v>0</v>
      </c>
      <c r="K79" s="75"/>
    </row>
    <row r="80" spans="1:18" s="130" customFormat="1" ht="13" x14ac:dyDescent="0.3">
      <c r="A80" s="137" t="str">
        <f>'Buget cerere'!A75</f>
        <v>a.</v>
      </c>
      <c r="B80" s="138" t="str">
        <f>'Buget cerere'!B75</f>
        <v>Valoarea totala neeligibilă, inclusiv TVA aferent</v>
      </c>
      <c r="C80" s="82">
        <f>'Buget cerere'!C75</f>
        <v>0</v>
      </c>
      <c r="D80" s="83">
        <f t="shared" ref="D80:D85" si="21">IF(F80+G80+H80+I80&lt;&gt;C80,"EROARE!",F80+G80+H80+I80)</f>
        <v>0</v>
      </c>
      <c r="E80" s="502"/>
      <c r="F80" s="123">
        <f>F65</f>
        <v>0</v>
      </c>
      <c r="G80" s="123">
        <f>G65</f>
        <v>0</v>
      </c>
      <c r="H80" s="123">
        <f>H65</f>
        <v>0</v>
      </c>
      <c r="I80" s="123">
        <f>I65</f>
        <v>0</v>
      </c>
      <c r="J80" s="74">
        <f t="shared" si="20"/>
        <v>0</v>
      </c>
      <c r="K80" s="75"/>
    </row>
    <row r="81" spans="1:15" s="130" customFormat="1" ht="13" x14ac:dyDescent="0.3">
      <c r="A81" s="137" t="str">
        <f>'Buget cerere'!A76</f>
        <v>b.</v>
      </c>
      <c r="B81" s="138" t="str">
        <f>'Buget cerere'!B76</f>
        <v>Valoarea totala eligibilă, inclusiv TVA aferent</v>
      </c>
      <c r="C81" s="82">
        <f>'Buget cerere'!C76</f>
        <v>0</v>
      </c>
      <c r="D81" s="83">
        <f t="shared" si="21"/>
        <v>0</v>
      </c>
      <c r="E81" s="502"/>
      <c r="F81" s="123">
        <f>F64</f>
        <v>0</v>
      </c>
      <c r="G81" s="123">
        <f>G64</f>
        <v>0</v>
      </c>
      <c r="H81" s="123">
        <f>H64</f>
        <v>0</v>
      </c>
      <c r="I81" s="123">
        <f>I64</f>
        <v>0</v>
      </c>
      <c r="J81" s="74">
        <f t="shared" si="20"/>
        <v>0</v>
      </c>
      <c r="K81" s="75"/>
      <c r="L81" s="113"/>
      <c r="M81" s="113"/>
      <c r="N81" s="113"/>
      <c r="O81" s="113"/>
    </row>
    <row r="82" spans="1:15" s="136" customFormat="1" ht="13" x14ac:dyDescent="0.3">
      <c r="A82" s="131" t="str">
        <f>'Buget cerere'!A77</f>
        <v>II</v>
      </c>
      <c r="B82" s="132" t="str">
        <f>'Buget cerere'!B77</f>
        <v>Contribuţia proprie, din care :</v>
      </c>
      <c r="C82" s="133">
        <f>'Buget cerere'!C77</f>
        <v>0</v>
      </c>
      <c r="D82" s="83">
        <f t="shared" si="21"/>
        <v>0</v>
      </c>
      <c r="E82" s="502"/>
      <c r="F82" s="135">
        <f>SUM(F83:F84)</f>
        <v>0</v>
      </c>
      <c r="G82" s="135">
        <f>SUM(G83:G84)</f>
        <v>0</v>
      </c>
      <c r="H82" s="135">
        <f>SUM(H83:H84)</f>
        <v>0</v>
      </c>
      <c r="I82" s="135">
        <f>SUM(I83:I84)</f>
        <v>0</v>
      </c>
      <c r="J82" s="74">
        <f>C82-D82</f>
        <v>0</v>
      </c>
      <c r="K82" s="75"/>
    </row>
    <row r="83" spans="1:15" s="130" customFormat="1" ht="13" x14ac:dyDescent="0.3">
      <c r="A83" s="137" t="str">
        <f>'Buget cerere'!A78</f>
        <v>a.</v>
      </c>
      <c r="B83" s="138" t="str">
        <f>'Buget cerere'!B78</f>
        <v>Contribuţia solicitantului la cheltuieli eligibile , inclusiv TVA aferent</v>
      </c>
      <c r="C83" s="82">
        <f>'Buget cerere'!C78</f>
        <v>0</v>
      </c>
      <c r="D83" s="83">
        <f t="shared" si="21"/>
        <v>0</v>
      </c>
      <c r="E83" s="502"/>
      <c r="F83" s="90">
        <f>F66*'Buget cerere'!$C$78</f>
        <v>0</v>
      </c>
      <c r="G83" s="90">
        <f>G66*'Buget cerere'!$C$78</f>
        <v>0</v>
      </c>
      <c r="H83" s="90">
        <f>H66*'Buget cerere'!$C$78</f>
        <v>0</v>
      </c>
      <c r="I83" s="90">
        <f>I66*'Buget cerere'!$C$78</f>
        <v>0</v>
      </c>
      <c r="J83" s="74">
        <f t="shared" si="20"/>
        <v>0</v>
      </c>
      <c r="K83" s="75"/>
    </row>
    <row r="84" spans="1:15" s="130" customFormat="1" ht="13" x14ac:dyDescent="0.3">
      <c r="A84" s="137" t="str">
        <f>'Buget cerere'!A79</f>
        <v>b.</v>
      </c>
      <c r="B84" s="138" t="str">
        <f>'Buget cerere'!B79</f>
        <v>Contribuţia solicitantului la cheltuieli neeligibile, inclusiv TVA aferent</v>
      </c>
      <c r="C84" s="82">
        <f>'Buget cerere'!C79</f>
        <v>0</v>
      </c>
      <c r="D84" s="83">
        <f t="shared" si="21"/>
        <v>0</v>
      </c>
      <c r="E84" s="502"/>
      <c r="F84" s="90">
        <f>F65</f>
        <v>0</v>
      </c>
      <c r="G84" s="90">
        <f>G65</f>
        <v>0</v>
      </c>
      <c r="H84" s="90">
        <f>H65</f>
        <v>0</v>
      </c>
      <c r="I84" s="90">
        <f>I65</f>
        <v>0</v>
      </c>
      <c r="J84" s="74">
        <f t="shared" si="20"/>
        <v>0</v>
      </c>
      <c r="K84" s="75"/>
    </row>
    <row r="85" spans="1:15" s="142" customFormat="1" ht="13" x14ac:dyDescent="0.3">
      <c r="A85" s="139" t="str">
        <f>'Buget cerere'!A80</f>
        <v>III</v>
      </c>
      <c r="B85" s="140" t="str">
        <f>'Buget cerere'!B80</f>
        <v>ASISTENŢĂ FINANCIARĂ NERAMBURSABILĂ SOLICITATĂ</v>
      </c>
      <c r="C85" s="82">
        <f>'Buget cerere'!C80</f>
        <v>0</v>
      </c>
      <c r="D85" s="83">
        <f t="shared" si="21"/>
        <v>0</v>
      </c>
      <c r="E85" s="503"/>
      <c r="F85" s="123">
        <f>F66*'Buget cerere'!$C$80</f>
        <v>0</v>
      </c>
      <c r="G85" s="123">
        <f>G66*'Buget cerere'!$C$80</f>
        <v>0</v>
      </c>
      <c r="H85" s="123">
        <f>H66*'Buget cerere'!$C$80</f>
        <v>0</v>
      </c>
      <c r="I85" s="123">
        <f>I66*'Buget cerere'!$C$80</f>
        <v>0</v>
      </c>
      <c r="J85" s="74">
        <f t="shared" si="20"/>
        <v>0</v>
      </c>
      <c r="K85" s="75"/>
    </row>
    <row r="86" spans="1:15" s="145" customFormat="1" ht="13.5" x14ac:dyDescent="0.3">
      <c r="A86" s="143"/>
      <c r="B86" s="144"/>
      <c r="C86" s="59"/>
      <c r="D86" s="106"/>
      <c r="E86" s="59"/>
      <c r="F86" s="59"/>
      <c r="G86" s="59"/>
      <c r="H86" s="59"/>
      <c r="I86" s="59"/>
      <c r="J86" s="74">
        <f t="shared" si="20"/>
        <v>0</v>
      </c>
      <c r="K86" s="75"/>
    </row>
    <row r="87" spans="1:15" s="145" customFormat="1" ht="13.5" x14ac:dyDescent="0.3">
      <c r="A87" s="143"/>
      <c r="B87" s="144"/>
      <c r="C87" s="59"/>
      <c r="D87" s="106"/>
      <c r="E87" s="59"/>
      <c r="F87" s="59"/>
      <c r="G87" s="59"/>
      <c r="H87" s="59"/>
      <c r="I87" s="59"/>
      <c r="J87" s="74">
        <f t="shared" si="20"/>
        <v>0</v>
      </c>
      <c r="K87" s="75"/>
    </row>
    <row r="88" spans="1:15" s="124" customFormat="1" ht="27" x14ac:dyDescent="0.4">
      <c r="A88" s="118"/>
      <c r="B88" s="119"/>
      <c r="C88" s="120" t="s">
        <v>95</v>
      </c>
      <c r="D88" s="121" t="s">
        <v>96</v>
      </c>
      <c r="E88" s="122" t="s">
        <v>97</v>
      </c>
      <c r="F88" s="504" t="s">
        <v>98</v>
      </c>
      <c r="G88" s="504"/>
      <c r="H88" s="504"/>
      <c r="I88" s="504"/>
      <c r="J88" s="113"/>
      <c r="K88" s="75"/>
    </row>
    <row r="89" spans="1:15" s="130" customFormat="1" ht="13" x14ac:dyDescent="0.3">
      <c r="A89" s="125"/>
      <c r="B89" s="146" t="s">
        <v>99</v>
      </c>
      <c r="C89" s="120" t="s">
        <v>100</v>
      </c>
      <c r="D89" s="121" t="s">
        <v>101</v>
      </c>
      <c r="E89" s="129" t="s">
        <v>102</v>
      </c>
      <c r="F89" s="129" t="s">
        <v>103</v>
      </c>
      <c r="G89" s="129" t="s">
        <v>104</v>
      </c>
      <c r="H89" s="129" t="s">
        <v>105</v>
      </c>
      <c r="I89" s="129" t="s">
        <v>106</v>
      </c>
      <c r="J89" s="113"/>
      <c r="K89" s="75"/>
    </row>
    <row r="90" spans="1:15" s="130" customFormat="1" ht="13" x14ac:dyDescent="0.3">
      <c r="A90" s="125"/>
      <c r="B90" s="147" t="str">
        <f>B85</f>
        <v>ASISTENŢĂ FINANCIARĂ NERAMBURSABILĂ SOLICITATĂ</v>
      </c>
      <c r="C90" s="133">
        <f>'Buget cerere'!C80</f>
        <v>0</v>
      </c>
      <c r="D90" s="83">
        <f>IF(ROUNDUP(F90+G90+H90+I90,2)&lt;&gt;ROUNDUP(C90,2),"EROARE!",ROUNDUP(F90+G90+H90+I90,2))</f>
        <v>0</v>
      </c>
      <c r="E90" s="501"/>
      <c r="F90" s="123">
        <f>F85</f>
        <v>0</v>
      </c>
      <c r="G90" s="123">
        <f>G85</f>
        <v>0</v>
      </c>
      <c r="H90" s="123">
        <f>H85</f>
        <v>0</v>
      </c>
      <c r="I90" s="123">
        <f>I85</f>
        <v>0</v>
      </c>
      <c r="J90" s="74">
        <f t="shared" si="20"/>
        <v>0</v>
      </c>
      <c r="K90" s="75"/>
    </row>
    <row r="91" spans="1:15" s="76" customFormat="1" ht="13.5" x14ac:dyDescent="0.3">
      <c r="A91" s="70"/>
      <c r="B91" s="147" t="s">
        <v>110</v>
      </c>
      <c r="C91" s="133">
        <f>'Buget cerere'!C77</f>
        <v>0</v>
      </c>
      <c r="D91" s="83">
        <f>IF(ROUNDUP(F91+G91+H91+I91,2)&lt;&gt;ROUNDUP(C91,2),"EROARE!",ROUNDUP(F91+G91+H91+I91,2))</f>
        <v>0</v>
      </c>
      <c r="E91" s="502"/>
      <c r="F91" s="123">
        <f>SUM(F92:F94)</f>
        <v>0</v>
      </c>
      <c r="G91" s="123">
        <f>SUM(G92:G94)</f>
        <v>0</v>
      </c>
      <c r="H91" s="123">
        <f>SUM(H92:H94)</f>
        <v>0</v>
      </c>
      <c r="I91" s="123">
        <f>SUM(I92:I94)</f>
        <v>0</v>
      </c>
      <c r="J91" s="74">
        <f t="shared" si="20"/>
        <v>0</v>
      </c>
      <c r="K91" s="75"/>
    </row>
    <row r="92" spans="1:15" s="76" customFormat="1" ht="13.5" x14ac:dyDescent="0.3">
      <c r="A92" s="70"/>
      <c r="B92" s="146" t="s">
        <v>111</v>
      </c>
      <c r="C92" s="133"/>
      <c r="D92" s="123">
        <f>F92+G92+H92+I92</f>
        <v>0</v>
      </c>
      <c r="E92" s="502"/>
      <c r="F92" s="90">
        <f>F82-F93-F94</f>
        <v>0</v>
      </c>
      <c r="G92" s="90">
        <f>G82-G93-G94</f>
        <v>0</v>
      </c>
      <c r="H92" s="90">
        <f>H82-H93-H94</f>
        <v>0</v>
      </c>
      <c r="I92" s="90">
        <f>I82-I93-I94</f>
        <v>0</v>
      </c>
      <c r="J92" s="74"/>
      <c r="K92" s="75"/>
    </row>
    <row r="93" spans="1:15" s="76" customFormat="1" ht="13.5" x14ac:dyDescent="0.3">
      <c r="A93" s="70"/>
      <c r="B93" s="146" t="s">
        <v>112</v>
      </c>
      <c r="C93" s="133"/>
      <c r="D93" s="123">
        <f>F93+G93+H93+I93</f>
        <v>0</v>
      </c>
      <c r="E93" s="502"/>
      <c r="F93" s="84">
        <v>0</v>
      </c>
      <c r="G93" s="84">
        <v>0</v>
      </c>
      <c r="H93" s="84">
        <v>0</v>
      </c>
      <c r="I93" s="84">
        <v>0</v>
      </c>
      <c r="J93" s="74">
        <f t="shared" si="20"/>
        <v>0</v>
      </c>
      <c r="K93" s="75"/>
    </row>
    <row r="94" spans="1:15" s="76" customFormat="1" ht="13.5" x14ac:dyDescent="0.3">
      <c r="A94" s="70"/>
      <c r="B94" s="146" t="s">
        <v>113</v>
      </c>
      <c r="C94" s="133"/>
      <c r="D94" s="123">
        <f>F94+G94+H94+I94</f>
        <v>0</v>
      </c>
      <c r="E94" s="502"/>
      <c r="F94" s="84">
        <v>0</v>
      </c>
      <c r="G94" s="84">
        <v>0</v>
      </c>
      <c r="H94" s="84">
        <v>0</v>
      </c>
      <c r="I94" s="84">
        <v>0</v>
      </c>
      <c r="J94" s="74">
        <f t="shared" si="20"/>
        <v>0</v>
      </c>
      <c r="K94" s="75"/>
    </row>
    <row r="95" spans="1:15" s="145" customFormat="1" ht="13.5" x14ac:dyDescent="0.3">
      <c r="A95" s="143"/>
      <c r="B95" s="147" t="s">
        <v>114</v>
      </c>
      <c r="C95" s="135">
        <f>'Buget cerere'!C74</f>
        <v>0</v>
      </c>
      <c r="D95" s="83">
        <f>IF(F95+G95+H95+I95&lt;&gt;C95,"EROARE!",F95+G95+H95+I95)</f>
        <v>0</v>
      </c>
      <c r="E95" s="503"/>
      <c r="F95" s="123">
        <f>F90+F91</f>
        <v>0</v>
      </c>
      <c r="G95" s="123">
        <f>G90+G91</f>
        <v>0</v>
      </c>
      <c r="H95" s="123">
        <f>H90+H91</f>
        <v>0</v>
      </c>
      <c r="I95" s="123">
        <f>I90+I91</f>
        <v>0</v>
      </c>
      <c r="J95" s="78"/>
      <c r="K95" s="75"/>
    </row>
    <row r="96" spans="1:15" s="145" customFormat="1" ht="13.5" x14ac:dyDescent="0.3">
      <c r="A96" s="143"/>
      <c r="B96" s="147" t="s">
        <v>115</v>
      </c>
      <c r="C96" s="123" t="str">
        <f t="shared" ref="C96:I96" si="22">IF(C95=C79,"DA","NU")</f>
        <v>DA</v>
      </c>
      <c r="D96" s="123" t="str">
        <f t="shared" si="22"/>
        <v>DA</v>
      </c>
      <c r="E96" s="123" t="str">
        <f t="shared" si="22"/>
        <v>DA</v>
      </c>
      <c r="F96" s="123" t="str">
        <f t="shared" si="22"/>
        <v>DA</v>
      </c>
      <c r="G96" s="123" t="str">
        <f t="shared" si="22"/>
        <v>DA</v>
      </c>
      <c r="H96" s="123" t="str">
        <f t="shared" si="22"/>
        <v>DA</v>
      </c>
      <c r="I96" s="123" t="str">
        <f t="shared" si="22"/>
        <v>DA</v>
      </c>
      <c r="J96" s="78"/>
      <c r="K96" s="79"/>
    </row>
    <row r="97" spans="1:19" s="76" customFormat="1" ht="13.5" x14ac:dyDescent="0.3">
      <c r="A97" s="70"/>
      <c r="B97" s="148"/>
      <c r="C97" s="59"/>
      <c r="D97" s="106"/>
      <c r="E97" s="59"/>
      <c r="F97" s="59"/>
      <c r="G97" s="59"/>
      <c r="H97" s="59"/>
      <c r="I97" s="59"/>
      <c r="J97" s="113"/>
      <c r="K97" s="75"/>
    </row>
    <row r="98" spans="1:19" s="76" customFormat="1" ht="34.5" customHeight="1" x14ac:dyDescent="0.35">
      <c r="B98" s="149" t="s">
        <v>116</v>
      </c>
      <c r="C98" s="150"/>
      <c r="D98" s="151" t="s">
        <v>95</v>
      </c>
      <c r="E98" s="152">
        <v>0</v>
      </c>
      <c r="F98" s="152">
        <v>1</v>
      </c>
      <c r="G98" s="152">
        <v>2</v>
      </c>
      <c r="H98" s="152">
        <v>3</v>
      </c>
      <c r="I98" s="152">
        <v>4</v>
      </c>
      <c r="J98" s="153">
        <v>5</v>
      </c>
      <c r="K98" s="153">
        <v>6</v>
      </c>
      <c r="L98" s="153">
        <v>7</v>
      </c>
      <c r="M98" s="153">
        <v>8</v>
      </c>
      <c r="N98" s="153">
        <v>9</v>
      </c>
      <c r="O98" s="153">
        <v>10</v>
      </c>
      <c r="P98" s="153">
        <v>11</v>
      </c>
      <c r="Q98" s="153">
        <v>12</v>
      </c>
      <c r="R98" s="153">
        <v>13</v>
      </c>
      <c r="S98" s="153">
        <v>14</v>
      </c>
    </row>
    <row r="99" spans="1:19" s="76" customFormat="1" ht="13.5" x14ac:dyDescent="0.3">
      <c r="A99" s="70"/>
      <c r="B99" s="146" t="s">
        <v>117</v>
      </c>
      <c r="C99" s="154"/>
      <c r="D99" s="83">
        <f>SUM(E99:I99)</f>
        <v>0</v>
      </c>
      <c r="E99" s="501"/>
      <c r="F99" s="123">
        <f>F94</f>
        <v>0</v>
      </c>
      <c r="G99" s="123">
        <f>G94</f>
        <v>0</v>
      </c>
      <c r="H99" s="123">
        <f>H94</f>
        <v>0</v>
      </c>
      <c r="I99" s="123">
        <f>I94</f>
        <v>0</v>
      </c>
      <c r="J99" s="123"/>
      <c r="K99" s="155"/>
      <c r="L99" s="156"/>
      <c r="M99" s="156"/>
      <c r="N99" s="156"/>
      <c r="O99" s="156"/>
      <c r="P99" s="156"/>
      <c r="Q99" s="156"/>
      <c r="R99" s="156"/>
      <c r="S99" s="156"/>
    </row>
    <row r="100" spans="1:19" s="76" customFormat="1" ht="13.5" x14ac:dyDescent="0.3">
      <c r="A100" s="70"/>
      <c r="B100" s="146" t="s">
        <v>118</v>
      </c>
      <c r="C100" s="154"/>
      <c r="D100" s="83">
        <f>SUM(E100:S100)</f>
        <v>0</v>
      </c>
      <c r="E100" s="502"/>
      <c r="F100" s="84"/>
      <c r="G100" s="84"/>
      <c r="H100" s="84"/>
      <c r="I100" s="84"/>
      <c r="J100" s="84"/>
      <c r="K100" s="157"/>
      <c r="L100" s="158"/>
      <c r="M100" s="158"/>
      <c r="N100" s="158"/>
      <c r="O100" s="158"/>
      <c r="P100" s="158"/>
      <c r="Q100" s="158"/>
      <c r="R100" s="158"/>
      <c r="S100" s="158"/>
    </row>
    <row r="101" spans="1:19" s="76" customFormat="1" ht="13.5" x14ac:dyDescent="0.3">
      <c r="A101" s="70"/>
      <c r="B101" s="146" t="s">
        <v>119</v>
      </c>
      <c r="C101" s="154"/>
      <c r="D101" s="83">
        <f>SUM(E101:S101)</f>
        <v>0</v>
      </c>
      <c r="E101" s="502"/>
      <c r="F101" s="84"/>
      <c r="G101" s="84"/>
      <c r="H101" s="84"/>
      <c r="I101" s="84"/>
      <c r="J101" s="84"/>
      <c r="K101" s="157"/>
      <c r="L101" s="158"/>
      <c r="M101" s="158"/>
      <c r="N101" s="158"/>
      <c r="O101" s="158"/>
      <c r="P101" s="158"/>
      <c r="Q101" s="158"/>
      <c r="R101" s="158"/>
      <c r="S101" s="158"/>
    </row>
    <row r="102" spans="1:19" s="145" customFormat="1" ht="13.5" x14ac:dyDescent="0.3">
      <c r="A102" s="143"/>
      <c r="B102" s="147" t="s">
        <v>120</v>
      </c>
      <c r="C102" s="154"/>
      <c r="D102" s="83">
        <f>SUM(E102:S102)</f>
        <v>0</v>
      </c>
      <c r="E102" s="503"/>
      <c r="F102" s="123">
        <f>F101+F100</f>
        <v>0</v>
      </c>
      <c r="G102" s="123">
        <f t="shared" ref="G102:S102" si="23">G101+G100</f>
        <v>0</v>
      </c>
      <c r="H102" s="123">
        <f t="shared" si="23"/>
        <v>0</v>
      </c>
      <c r="I102" s="123">
        <f t="shared" si="23"/>
        <v>0</v>
      </c>
      <c r="J102" s="123">
        <f t="shared" si="23"/>
        <v>0</v>
      </c>
      <c r="K102" s="123">
        <f t="shared" si="23"/>
        <v>0</v>
      </c>
      <c r="L102" s="123">
        <f t="shared" si="23"/>
        <v>0</v>
      </c>
      <c r="M102" s="123">
        <f t="shared" si="23"/>
        <v>0</v>
      </c>
      <c r="N102" s="123">
        <f t="shared" si="23"/>
        <v>0</v>
      </c>
      <c r="O102" s="123">
        <f t="shared" si="23"/>
        <v>0</v>
      </c>
      <c r="P102" s="123">
        <f t="shared" si="23"/>
        <v>0</v>
      </c>
      <c r="Q102" s="123">
        <f t="shared" si="23"/>
        <v>0</v>
      </c>
      <c r="R102" s="123">
        <f t="shared" si="23"/>
        <v>0</v>
      </c>
      <c r="S102" s="123">
        <f t="shared" si="23"/>
        <v>0</v>
      </c>
    </row>
    <row r="103" spans="1:19" s="76" customFormat="1" ht="13.5" x14ac:dyDescent="0.3">
      <c r="A103" s="70"/>
      <c r="B103" s="148"/>
      <c r="C103" s="59"/>
      <c r="D103" s="106"/>
      <c r="E103" s="59"/>
      <c r="F103" s="59"/>
      <c r="G103" s="59"/>
      <c r="H103" s="59"/>
      <c r="I103" s="59"/>
      <c r="J103" s="113"/>
      <c r="K103" s="75"/>
    </row>
    <row r="104" spans="1:19" s="76" customFormat="1" ht="13.5" x14ac:dyDescent="0.3">
      <c r="A104" s="70"/>
      <c r="B104" s="148"/>
      <c r="C104" s="59"/>
      <c r="D104" s="106"/>
      <c r="E104" s="59"/>
      <c r="F104" s="59"/>
      <c r="G104" s="59"/>
      <c r="H104" s="59"/>
      <c r="I104" s="59"/>
      <c r="J104" s="113"/>
      <c r="K104" s="75"/>
    </row>
    <row r="105" spans="1:19" s="76" customFormat="1" ht="13.5" x14ac:dyDescent="0.3">
      <c r="A105" s="70"/>
      <c r="B105" s="148"/>
      <c r="C105" s="59"/>
      <c r="D105" s="106"/>
      <c r="E105" s="59"/>
      <c r="F105" s="59"/>
      <c r="G105" s="59"/>
      <c r="H105" s="59"/>
      <c r="I105" s="59"/>
      <c r="J105" s="113"/>
      <c r="K105" s="75"/>
    </row>
    <row r="106" spans="1:19" s="76" customFormat="1" ht="13.5" x14ac:dyDescent="0.3">
      <c r="A106" s="70"/>
      <c r="B106" s="148"/>
      <c r="C106" s="59"/>
      <c r="D106" s="106"/>
      <c r="E106" s="59"/>
      <c r="F106" s="59"/>
      <c r="G106" s="59"/>
      <c r="H106" s="59"/>
      <c r="I106" s="59"/>
      <c r="J106" s="113"/>
      <c r="K106" s="75"/>
    </row>
    <row r="107" spans="1:19" s="76" customFormat="1" ht="13.5" x14ac:dyDescent="0.3">
      <c r="A107" s="70"/>
      <c r="B107" s="148"/>
      <c r="C107" s="59"/>
      <c r="D107" s="106"/>
      <c r="E107" s="59"/>
      <c r="F107" s="59"/>
      <c r="G107" s="59"/>
      <c r="H107" s="59"/>
      <c r="I107" s="59"/>
      <c r="J107" s="113"/>
      <c r="K107" s="75"/>
    </row>
    <row r="108" spans="1:19" s="76" customFormat="1" ht="13.5" x14ac:dyDescent="0.3">
      <c r="A108" s="70"/>
      <c r="B108" s="148"/>
      <c r="C108" s="59"/>
      <c r="D108" s="106"/>
      <c r="E108" s="59"/>
      <c r="F108" s="59"/>
      <c r="G108" s="59"/>
      <c r="H108" s="59"/>
      <c r="I108" s="59"/>
      <c r="J108" s="113"/>
      <c r="K108" s="75"/>
    </row>
    <row r="109" spans="1:19" s="76" customFormat="1" ht="13.5" x14ac:dyDescent="0.3">
      <c r="A109" s="70"/>
      <c r="B109" s="148"/>
      <c r="C109" s="59"/>
      <c r="D109" s="106"/>
      <c r="E109" s="59"/>
      <c r="F109" s="59"/>
      <c r="G109" s="59"/>
      <c r="H109" s="59"/>
      <c r="I109" s="59"/>
      <c r="J109" s="113"/>
      <c r="K109" s="75"/>
    </row>
    <row r="110" spans="1:19" s="76" customFormat="1" ht="13.5" x14ac:dyDescent="0.3">
      <c r="A110" s="70"/>
      <c r="B110" s="148"/>
      <c r="C110" s="59"/>
      <c r="D110" s="106"/>
      <c r="E110" s="59"/>
      <c r="F110" s="59"/>
      <c r="G110" s="59"/>
      <c r="H110" s="59"/>
      <c r="I110" s="59"/>
      <c r="J110" s="113"/>
      <c r="K110" s="75"/>
    </row>
    <row r="111" spans="1:19" s="76" customFormat="1" ht="13.5" x14ac:dyDescent="0.3">
      <c r="A111" s="70"/>
      <c r="B111" s="148"/>
      <c r="C111" s="59"/>
      <c r="D111" s="106"/>
      <c r="E111" s="59"/>
      <c r="F111" s="59"/>
      <c r="G111" s="59"/>
      <c r="H111" s="59"/>
      <c r="I111" s="59"/>
      <c r="J111" s="113"/>
      <c r="K111" s="75"/>
    </row>
    <row r="112" spans="1:19" s="76" customFormat="1" ht="13.5" x14ac:dyDescent="0.3">
      <c r="A112" s="70"/>
      <c r="B112" s="148"/>
      <c r="C112" s="59"/>
      <c r="D112" s="106"/>
      <c r="E112" s="59"/>
      <c r="F112" s="59"/>
      <c r="G112" s="59"/>
      <c r="H112" s="59"/>
      <c r="I112" s="59"/>
      <c r="J112" s="113"/>
      <c r="K112" s="75"/>
    </row>
    <row r="113" spans="1:11" s="76" customFormat="1" ht="13.5" x14ac:dyDescent="0.3">
      <c r="A113" s="70"/>
      <c r="B113" s="148"/>
      <c r="C113" s="59"/>
      <c r="D113" s="106"/>
      <c r="E113" s="59"/>
      <c r="F113" s="59"/>
      <c r="G113" s="59"/>
      <c r="H113" s="59"/>
      <c r="I113" s="59"/>
      <c r="J113" s="113"/>
      <c r="K113" s="75"/>
    </row>
    <row r="114" spans="1:11" s="76" customFormat="1" ht="13.5" x14ac:dyDescent="0.3">
      <c r="A114" s="70"/>
      <c r="B114" s="148"/>
      <c r="C114" s="59"/>
      <c r="D114" s="106"/>
      <c r="E114" s="59"/>
      <c r="F114" s="59"/>
      <c r="G114" s="59"/>
      <c r="H114" s="59"/>
      <c r="I114" s="59"/>
      <c r="J114" s="113"/>
      <c r="K114" s="75"/>
    </row>
    <row r="115" spans="1:11" s="76" customFormat="1" ht="13.5" x14ac:dyDescent="0.3">
      <c r="A115" s="70"/>
      <c r="B115" s="148"/>
      <c r="C115" s="59"/>
      <c r="D115" s="106"/>
      <c r="E115" s="59"/>
      <c r="F115" s="59"/>
      <c r="G115" s="59"/>
      <c r="H115" s="59"/>
      <c r="I115" s="59"/>
      <c r="J115" s="113"/>
      <c r="K115" s="75"/>
    </row>
    <row r="116" spans="1:11" s="76" customFormat="1" ht="13.5" x14ac:dyDescent="0.3">
      <c r="A116" s="70"/>
      <c r="B116" s="148"/>
      <c r="C116" s="59"/>
      <c r="D116" s="106"/>
      <c r="E116" s="59"/>
      <c r="F116" s="59"/>
      <c r="G116" s="59"/>
      <c r="H116" s="59"/>
      <c r="I116" s="59"/>
      <c r="J116" s="113"/>
      <c r="K116" s="75"/>
    </row>
    <row r="117" spans="1:11" s="76" customFormat="1" ht="13.5" x14ac:dyDescent="0.3">
      <c r="A117" s="70"/>
      <c r="B117" s="148"/>
      <c r="C117" s="59"/>
      <c r="D117" s="106"/>
      <c r="E117" s="59"/>
      <c r="F117" s="59"/>
      <c r="G117" s="59"/>
      <c r="H117" s="59"/>
      <c r="I117" s="59"/>
      <c r="J117" s="113"/>
      <c r="K117" s="75"/>
    </row>
    <row r="118" spans="1:11" s="76" customFormat="1" ht="13.5" x14ac:dyDescent="0.3">
      <c r="A118" s="70"/>
      <c r="B118" s="148"/>
      <c r="C118" s="59"/>
      <c r="D118" s="106"/>
      <c r="E118" s="59"/>
      <c r="F118" s="59"/>
      <c r="G118" s="59"/>
      <c r="H118" s="59"/>
      <c r="I118" s="59"/>
      <c r="J118" s="113"/>
      <c r="K118" s="75"/>
    </row>
    <row r="119" spans="1:11" s="76" customFormat="1" ht="13.5" x14ac:dyDescent="0.3">
      <c r="A119" s="70"/>
      <c r="B119" s="148"/>
      <c r="C119" s="59"/>
      <c r="D119" s="106"/>
      <c r="E119" s="59"/>
      <c r="F119" s="59"/>
      <c r="G119" s="59"/>
      <c r="H119" s="59"/>
      <c r="I119" s="59"/>
      <c r="J119" s="113"/>
      <c r="K119" s="75"/>
    </row>
    <row r="120" spans="1:11" s="76" customFormat="1" ht="13.5" x14ac:dyDescent="0.3">
      <c r="A120" s="70"/>
      <c r="B120" s="148"/>
      <c r="C120" s="59"/>
      <c r="D120" s="106"/>
      <c r="E120" s="59"/>
      <c r="F120" s="59"/>
      <c r="G120" s="59"/>
      <c r="H120" s="59"/>
      <c r="I120" s="59"/>
      <c r="J120" s="113"/>
      <c r="K120" s="75"/>
    </row>
    <row r="121" spans="1:11" s="76" customFormat="1" ht="13.5" x14ac:dyDescent="0.3">
      <c r="A121" s="70"/>
      <c r="B121" s="148"/>
      <c r="C121" s="59"/>
      <c r="D121" s="106"/>
      <c r="E121" s="59"/>
      <c r="F121" s="59"/>
      <c r="G121" s="59"/>
      <c r="H121" s="59"/>
      <c r="I121" s="59"/>
      <c r="J121" s="113"/>
      <c r="K121" s="75"/>
    </row>
    <row r="122" spans="1:11" s="76" customFormat="1" ht="13.5" x14ac:dyDescent="0.3">
      <c r="A122" s="70"/>
      <c r="B122" s="148"/>
      <c r="C122" s="59"/>
      <c r="D122" s="106"/>
      <c r="E122" s="59"/>
      <c r="F122" s="59"/>
      <c r="G122" s="59"/>
      <c r="H122" s="59"/>
      <c r="I122" s="59"/>
      <c r="J122" s="113"/>
      <c r="K122" s="75"/>
    </row>
    <row r="123" spans="1:11" s="76" customFormat="1" ht="13.5" x14ac:dyDescent="0.3">
      <c r="A123" s="70"/>
      <c r="B123" s="148"/>
      <c r="C123" s="59"/>
      <c r="D123" s="106"/>
      <c r="E123" s="59"/>
      <c r="F123" s="59"/>
      <c r="G123" s="59"/>
      <c r="H123" s="59"/>
      <c r="I123" s="59"/>
      <c r="J123" s="113"/>
      <c r="K123" s="75"/>
    </row>
  </sheetData>
  <mergeCells count="24">
    <mergeCell ref="A1:I1"/>
    <mergeCell ref="B14:I14"/>
    <mergeCell ref="B3:I3"/>
    <mergeCell ref="B5:C5"/>
    <mergeCell ref="F6:I6"/>
    <mergeCell ref="B8:I8"/>
    <mergeCell ref="E9:E13"/>
    <mergeCell ref="E15:E16"/>
    <mergeCell ref="B17:I17"/>
    <mergeCell ref="E18:E31"/>
    <mergeCell ref="B32:I32"/>
    <mergeCell ref="E33:E36"/>
    <mergeCell ref="E99:E102"/>
    <mergeCell ref="B40:I40"/>
    <mergeCell ref="F77:I77"/>
    <mergeCell ref="E79:E85"/>
    <mergeCell ref="F88:I88"/>
    <mergeCell ref="E90:E95"/>
    <mergeCell ref="E41:E43"/>
    <mergeCell ref="E45:E47"/>
    <mergeCell ref="B48:I48"/>
    <mergeCell ref="E63:E65"/>
    <mergeCell ref="B68:I68"/>
    <mergeCell ref="E49:E51"/>
  </mergeCells>
  <conditionalFormatting sqref="C96:I96">
    <cfRule type="containsText" dxfId="6" priority="1" operator="containsText" text="NU">
      <formula>NOT(ISERROR(SEARCH("NU",C96)))</formula>
    </cfRule>
    <cfRule type="containsText" dxfId="5" priority="2" operator="containsText" text="DA">
      <formula>NOT(ISERROR(SEARCH("DA",C96)))</formula>
    </cfRule>
    <cfRule type="containsText" dxfId="4" priority="3" operator="containsText" text="nu">
      <formula>NOT(ISERROR(SEARCH("nu",C96)))</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151"/>
  <sheetViews>
    <sheetView workbookViewId="0">
      <selection activeCell="F18" sqref="F18"/>
    </sheetView>
  </sheetViews>
  <sheetFormatPr defaultColWidth="8.81640625" defaultRowHeight="14.5" x14ac:dyDescent="0.35"/>
  <cols>
    <col min="1" max="1" width="45.7265625" style="197" customWidth="1"/>
    <col min="2" max="2" width="15.54296875" style="59" customWidth="1"/>
    <col min="3" max="3" width="15.54296875" style="59" hidden="1" customWidth="1"/>
    <col min="4" max="8" width="15.54296875" style="59" customWidth="1"/>
    <col min="9" max="9" width="15.54296875" style="160" customWidth="1"/>
    <col min="10" max="17" width="15.54296875" style="59" customWidth="1"/>
    <col min="18" max="18" width="55.26953125" style="60" customWidth="1"/>
    <col min="19" max="31" width="9.1796875" style="162" customWidth="1"/>
  </cols>
  <sheetData>
    <row r="1" spans="1:31" ht="36.65" customHeight="1" x14ac:dyDescent="0.35">
      <c r="A1" s="532" t="s">
        <v>388</v>
      </c>
      <c r="B1" s="532"/>
      <c r="C1" s="532"/>
      <c r="D1" s="532"/>
      <c r="E1" s="532"/>
      <c r="F1" s="532"/>
      <c r="G1" s="532"/>
      <c r="H1" s="532"/>
      <c r="I1" s="532"/>
      <c r="J1" s="532"/>
      <c r="K1" s="532"/>
      <c r="L1" s="532"/>
      <c r="M1" s="532"/>
      <c r="N1" s="532"/>
      <c r="O1" s="532"/>
      <c r="P1" s="532"/>
      <c r="Q1" s="532"/>
    </row>
    <row r="2" spans="1:31" ht="20" x14ac:dyDescent="0.35">
      <c r="A2" s="159"/>
      <c r="B2" s="163"/>
      <c r="C2" s="163"/>
      <c r="D2" s="163"/>
      <c r="J2" s="161"/>
      <c r="K2" s="161"/>
      <c r="L2" s="161"/>
      <c r="M2" s="161"/>
    </row>
    <row r="3" spans="1:31" ht="27.75" customHeight="1" x14ac:dyDescent="0.35">
      <c r="A3" s="524" t="s">
        <v>389</v>
      </c>
      <c r="B3" s="524"/>
      <c r="C3" s="524"/>
      <c r="D3" s="524"/>
      <c r="E3" s="524"/>
      <c r="F3" s="524"/>
      <c r="G3" s="524"/>
      <c r="H3" s="524"/>
      <c r="I3" s="524"/>
      <c r="J3" s="524"/>
      <c r="K3" s="524"/>
      <c r="L3" s="524"/>
      <c r="M3" s="524"/>
      <c r="N3" s="524"/>
      <c r="O3" s="524"/>
      <c r="P3" s="524"/>
      <c r="Q3" s="524"/>
    </row>
    <row r="4" spans="1:31" s="76" customFormat="1" ht="36" customHeight="1" x14ac:dyDescent="0.35">
      <c r="A4" s="533" t="s">
        <v>121</v>
      </c>
      <c r="B4" s="533"/>
      <c r="C4" s="533"/>
      <c r="D4" s="533"/>
      <c r="E4" s="533"/>
      <c r="F4" s="533"/>
      <c r="G4" s="533"/>
      <c r="H4" s="533"/>
      <c r="I4" s="533"/>
      <c r="J4" s="533"/>
      <c r="K4" s="533"/>
      <c r="L4" s="533"/>
      <c r="M4" s="533"/>
      <c r="N4" s="533"/>
      <c r="O4" s="533"/>
      <c r="P4" s="533"/>
      <c r="Q4" s="533"/>
      <c r="R4" s="113"/>
      <c r="S4" s="164"/>
      <c r="T4" s="164"/>
      <c r="U4" s="164"/>
      <c r="V4" s="164"/>
      <c r="W4" s="164"/>
      <c r="X4" s="164"/>
      <c r="Y4" s="164"/>
      <c r="Z4" s="164"/>
      <c r="AA4" s="164"/>
      <c r="AB4" s="164"/>
      <c r="AC4" s="164"/>
      <c r="AD4" s="164"/>
      <c r="AE4" s="164"/>
    </row>
    <row r="5" spans="1:31" s="76" customFormat="1" ht="36" customHeight="1" x14ac:dyDescent="0.35">
      <c r="A5" s="534" t="s">
        <v>122</v>
      </c>
      <c r="B5" s="534"/>
      <c r="C5" s="534"/>
      <c r="D5" s="534"/>
      <c r="E5" s="534"/>
      <c r="F5" s="534"/>
      <c r="G5" s="534"/>
      <c r="H5" s="534"/>
      <c r="I5" s="534"/>
      <c r="J5" s="534"/>
      <c r="K5" s="534"/>
      <c r="L5" s="534"/>
      <c r="M5" s="166"/>
      <c r="N5" s="113"/>
      <c r="O5" s="113"/>
      <c r="P5" s="113"/>
      <c r="Q5" s="113"/>
      <c r="R5" s="113"/>
      <c r="S5" s="164"/>
      <c r="T5" s="164"/>
      <c r="U5" s="164"/>
      <c r="V5" s="164"/>
      <c r="W5" s="164"/>
      <c r="X5" s="164"/>
      <c r="Y5" s="164"/>
      <c r="Z5" s="164"/>
      <c r="AA5" s="164"/>
      <c r="AB5" s="164"/>
      <c r="AC5" s="164"/>
      <c r="AD5" s="164"/>
      <c r="AE5" s="164"/>
    </row>
    <row r="6" spans="1:31" s="76" customFormat="1" ht="26" x14ac:dyDescent="0.35">
      <c r="A6" s="167" t="s">
        <v>123</v>
      </c>
      <c r="B6" s="168" t="s">
        <v>95</v>
      </c>
      <c r="C6" s="168">
        <v>0</v>
      </c>
      <c r="D6" s="168">
        <v>1</v>
      </c>
      <c r="E6" s="168">
        <v>2</v>
      </c>
      <c r="F6" s="168">
        <v>3</v>
      </c>
      <c r="G6" s="168">
        <v>4</v>
      </c>
      <c r="H6" s="168">
        <v>5</v>
      </c>
      <c r="I6" s="168">
        <v>6</v>
      </c>
      <c r="J6" s="168">
        <v>7</v>
      </c>
      <c r="K6" s="168">
        <v>8</v>
      </c>
      <c r="L6" s="168">
        <v>9</v>
      </c>
      <c r="M6" s="168">
        <v>10</v>
      </c>
      <c r="N6" s="168">
        <v>11</v>
      </c>
      <c r="O6" s="168">
        <v>12</v>
      </c>
      <c r="P6" s="168">
        <v>13</v>
      </c>
      <c r="Q6" s="168">
        <v>14</v>
      </c>
      <c r="R6" s="130"/>
    </row>
    <row r="7" spans="1:31" s="76" customFormat="1" ht="13.5" x14ac:dyDescent="0.35">
      <c r="A7" s="169" t="s">
        <v>124</v>
      </c>
      <c r="B7" s="170"/>
      <c r="C7" s="501"/>
      <c r="D7" s="170"/>
      <c r="E7" s="170"/>
      <c r="F7" s="170"/>
      <c r="G7" s="170"/>
      <c r="H7" s="170"/>
      <c r="I7" s="170"/>
      <c r="J7" s="170"/>
      <c r="K7" s="170"/>
      <c r="L7" s="170"/>
      <c r="M7" s="170"/>
      <c r="N7" s="170"/>
      <c r="O7" s="170"/>
      <c r="P7" s="170"/>
      <c r="Q7" s="170"/>
      <c r="R7" s="113"/>
      <c r="S7" s="164"/>
      <c r="T7" s="164"/>
      <c r="U7" s="164"/>
      <c r="V7" s="164"/>
      <c r="W7" s="164"/>
      <c r="X7" s="164"/>
      <c r="Y7" s="164"/>
      <c r="Z7" s="164"/>
      <c r="AA7" s="164"/>
      <c r="AB7" s="164"/>
      <c r="AC7" s="164"/>
      <c r="AD7" s="164"/>
      <c r="AE7" s="164"/>
    </row>
    <row r="8" spans="1:31" s="76" customFormat="1" ht="13.5" x14ac:dyDescent="0.3">
      <c r="A8" s="171" t="s">
        <v>357</v>
      </c>
      <c r="B8" s="83">
        <f>SUM(D8:Q8)</f>
        <v>0</v>
      </c>
      <c r="C8" s="502"/>
      <c r="D8" s="123">
        <f t="shared" ref="D8:Q8" si="0">D9*D10</f>
        <v>0</v>
      </c>
      <c r="E8" s="123">
        <f t="shared" si="0"/>
        <v>0</v>
      </c>
      <c r="F8" s="123">
        <f t="shared" si="0"/>
        <v>0</v>
      </c>
      <c r="G8" s="123">
        <f t="shared" si="0"/>
        <v>0</v>
      </c>
      <c r="H8" s="123">
        <f t="shared" si="0"/>
        <v>0</v>
      </c>
      <c r="I8" s="123">
        <f t="shared" si="0"/>
        <v>0</v>
      </c>
      <c r="J8" s="123">
        <f t="shared" si="0"/>
        <v>0</v>
      </c>
      <c r="K8" s="123">
        <f t="shared" si="0"/>
        <v>0</v>
      </c>
      <c r="L8" s="123">
        <f t="shared" si="0"/>
        <v>0</v>
      </c>
      <c r="M8" s="123">
        <f t="shared" si="0"/>
        <v>0</v>
      </c>
      <c r="N8" s="123">
        <f t="shared" si="0"/>
        <v>0</v>
      </c>
      <c r="O8" s="123">
        <f t="shared" si="0"/>
        <v>0</v>
      </c>
      <c r="P8" s="123">
        <f t="shared" si="0"/>
        <v>0</v>
      </c>
      <c r="Q8" s="123">
        <f t="shared" si="0"/>
        <v>0</v>
      </c>
      <c r="R8" s="113"/>
      <c r="S8" s="164"/>
      <c r="T8" s="164"/>
      <c r="U8" s="164"/>
      <c r="V8" s="164"/>
      <c r="W8" s="164"/>
      <c r="X8" s="164"/>
      <c r="Y8" s="164"/>
      <c r="Z8" s="164"/>
      <c r="AA8" s="164"/>
      <c r="AB8" s="164"/>
      <c r="AC8" s="164"/>
      <c r="AD8" s="164"/>
      <c r="AE8" s="164"/>
    </row>
    <row r="9" spans="1:31" s="176" customFormat="1" ht="10.5" x14ac:dyDescent="0.25">
      <c r="A9" s="172" t="s">
        <v>358</v>
      </c>
      <c r="B9" s="173" t="s">
        <v>125</v>
      </c>
      <c r="C9" s="502"/>
      <c r="D9" s="174">
        <v>0</v>
      </c>
      <c r="E9" s="174">
        <v>0</v>
      </c>
      <c r="F9" s="174">
        <v>0</v>
      </c>
      <c r="G9" s="174">
        <v>0</v>
      </c>
      <c r="H9" s="174">
        <v>0</v>
      </c>
      <c r="I9" s="174">
        <v>0</v>
      </c>
      <c r="J9" s="174">
        <v>0</v>
      </c>
      <c r="K9" s="174">
        <v>0</v>
      </c>
      <c r="L9" s="174">
        <v>0</v>
      </c>
      <c r="M9" s="174">
        <v>0</v>
      </c>
      <c r="N9" s="174">
        <v>0</v>
      </c>
      <c r="O9" s="174">
        <v>0</v>
      </c>
      <c r="P9" s="174">
        <v>0</v>
      </c>
      <c r="Q9" s="174">
        <v>0</v>
      </c>
      <c r="R9" s="175"/>
      <c r="S9" s="175"/>
      <c r="T9" s="175"/>
      <c r="U9" s="175"/>
      <c r="V9" s="175"/>
      <c r="W9" s="175"/>
      <c r="X9" s="175"/>
      <c r="Y9" s="175"/>
      <c r="Z9" s="175"/>
      <c r="AA9" s="175"/>
      <c r="AB9" s="175"/>
      <c r="AC9" s="175"/>
      <c r="AD9" s="175"/>
      <c r="AE9" s="175"/>
    </row>
    <row r="10" spans="1:31" s="176" customFormat="1" ht="10.5" x14ac:dyDescent="0.25">
      <c r="A10" s="172" t="s">
        <v>360</v>
      </c>
      <c r="B10" s="173" t="s">
        <v>125</v>
      </c>
      <c r="C10" s="502"/>
      <c r="D10" s="174">
        <v>0</v>
      </c>
      <c r="E10" s="174">
        <v>0</v>
      </c>
      <c r="F10" s="174">
        <v>0</v>
      </c>
      <c r="G10" s="174">
        <v>0</v>
      </c>
      <c r="H10" s="174">
        <v>0</v>
      </c>
      <c r="I10" s="174">
        <v>0</v>
      </c>
      <c r="J10" s="174">
        <v>0</v>
      </c>
      <c r="K10" s="174">
        <v>0</v>
      </c>
      <c r="L10" s="174">
        <v>0</v>
      </c>
      <c r="M10" s="174">
        <v>0</v>
      </c>
      <c r="N10" s="174">
        <v>0</v>
      </c>
      <c r="O10" s="174">
        <v>0</v>
      </c>
      <c r="P10" s="174">
        <v>0</v>
      </c>
      <c r="Q10" s="174">
        <v>0</v>
      </c>
      <c r="R10" s="175"/>
      <c r="S10" s="175"/>
      <c r="T10" s="175"/>
      <c r="U10" s="175"/>
      <c r="V10" s="175"/>
      <c r="W10" s="175"/>
      <c r="X10" s="175"/>
      <c r="Y10" s="175"/>
      <c r="Z10" s="175"/>
      <c r="AA10" s="175"/>
      <c r="AB10" s="175"/>
      <c r="AC10" s="175"/>
      <c r="AD10" s="175"/>
      <c r="AE10" s="175"/>
    </row>
    <row r="11" spans="1:31" s="76" customFormat="1" ht="13.5" x14ac:dyDescent="0.35">
      <c r="A11" s="167" t="s">
        <v>324</v>
      </c>
      <c r="B11" s="83">
        <f>SUM(D11:Q11)</f>
        <v>0</v>
      </c>
      <c r="C11" s="502"/>
      <c r="D11" s="170">
        <f t="shared" ref="D11:Q11" si="1">D12*D13</f>
        <v>0</v>
      </c>
      <c r="E11" s="170">
        <f t="shared" si="1"/>
        <v>0</v>
      </c>
      <c r="F11" s="170">
        <f t="shared" si="1"/>
        <v>0</v>
      </c>
      <c r="G11" s="170">
        <f t="shared" si="1"/>
        <v>0</v>
      </c>
      <c r="H11" s="170">
        <f t="shared" si="1"/>
        <v>0</v>
      </c>
      <c r="I11" s="170">
        <f t="shared" si="1"/>
        <v>0</v>
      </c>
      <c r="J11" s="170">
        <f t="shared" si="1"/>
        <v>0</v>
      </c>
      <c r="K11" s="170">
        <f t="shared" si="1"/>
        <v>0</v>
      </c>
      <c r="L11" s="170">
        <f t="shared" si="1"/>
        <v>0</v>
      </c>
      <c r="M11" s="170">
        <f t="shared" si="1"/>
        <v>0</v>
      </c>
      <c r="N11" s="170">
        <f t="shared" si="1"/>
        <v>0</v>
      </c>
      <c r="O11" s="170">
        <f t="shared" si="1"/>
        <v>0</v>
      </c>
      <c r="P11" s="170">
        <f t="shared" si="1"/>
        <v>0</v>
      </c>
      <c r="Q11" s="170">
        <f t="shared" si="1"/>
        <v>0</v>
      </c>
      <c r="R11" s="113"/>
      <c r="S11" s="164"/>
      <c r="T11" s="164"/>
      <c r="U11" s="164"/>
      <c r="V11" s="164"/>
      <c r="W11" s="164"/>
      <c r="X11" s="164"/>
      <c r="Y11" s="164"/>
      <c r="Z11" s="164"/>
      <c r="AA11" s="164"/>
      <c r="AB11" s="164"/>
      <c r="AC11" s="164"/>
      <c r="AD11" s="164"/>
      <c r="AE11" s="164"/>
    </row>
    <row r="12" spans="1:31" s="176" customFormat="1" ht="10.5" x14ac:dyDescent="0.25">
      <c r="A12" s="172" t="s">
        <v>325</v>
      </c>
      <c r="B12" s="173" t="s">
        <v>125</v>
      </c>
      <c r="C12" s="502"/>
      <c r="D12" s="174">
        <v>0</v>
      </c>
      <c r="E12" s="174">
        <v>0</v>
      </c>
      <c r="F12" s="174">
        <v>0</v>
      </c>
      <c r="G12" s="174">
        <v>0</v>
      </c>
      <c r="H12" s="174">
        <v>0</v>
      </c>
      <c r="I12" s="174">
        <v>0</v>
      </c>
      <c r="J12" s="174">
        <v>0</v>
      </c>
      <c r="K12" s="174">
        <v>0</v>
      </c>
      <c r="L12" s="174">
        <v>0</v>
      </c>
      <c r="M12" s="174">
        <v>0</v>
      </c>
      <c r="N12" s="174">
        <v>0</v>
      </c>
      <c r="O12" s="174">
        <v>0</v>
      </c>
      <c r="P12" s="174">
        <v>0</v>
      </c>
      <c r="Q12" s="174">
        <v>0</v>
      </c>
      <c r="R12" s="175"/>
      <c r="S12" s="175"/>
      <c r="T12" s="175"/>
      <c r="U12" s="175"/>
      <c r="V12" s="175"/>
      <c r="W12" s="175"/>
      <c r="X12" s="175"/>
      <c r="Y12" s="175"/>
      <c r="Z12" s="175"/>
      <c r="AA12" s="175"/>
      <c r="AB12" s="175"/>
      <c r="AC12" s="175"/>
      <c r="AD12" s="175"/>
      <c r="AE12" s="175"/>
    </row>
    <row r="13" spans="1:31" s="176" customFormat="1" ht="10.5" x14ac:dyDescent="0.25">
      <c r="A13" s="172" t="s">
        <v>326</v>
      </c>
      <c r="B13" s="173" t="s">
        <v>125</v>
      </c>
      <c r="C13" s="502"/>
      <c r="D13" s="174">
        <v>0</v>
      </c>
      <c r="E13" s="174">
        <v>0</v>
      </c>
      <c r="F13" s="174">
        <v>0</v>
      </c>
      <c r="G13" s="174">
        <v>0</v>
      </c>
      <c r="H13" s="174">
        <v>0</v>
      </c>
      <c r="I13" s="174">
        <v>0</v>
      </c>
      <c r="J13" s="174">
        <v>0</v>
      </c>
      <c r="K13" s="174">
        <v>0</v>
      </c>
      <c r="L13" s="174">
        <v>0</v>
      </c>
      <c r="M13" s="174">
        <v>0</v>
      </c>
      <c r="N13" s="174">
        <v>0</v>
      </c>
      <c r="O13" s="174">
        <v>0</v>
      </c>
      <c r="P13" s="174">
        <v>0</v>
      </c>
      <c r="Q13" s="174">
        <v>0</v>
      </c>
      <c r="R13" s="175"/>
      <c r="S13" s="175"/>
      <c r="T13" s="175"/>
      <c r="U13" s="175"/>
      <c r="V13" s="175"/>
      <c r="W13" s="175"/>
      <c r="X13" s="175"/>
      <c r="Y13" s="175"/>
      <c r="Z13" s="175"/>
      <c r="AA13" s="175"/>
      <c r="AB13" s="175"/>
      <c r="AC13" s="175"/>
      <c r="AD13" s="175"/>
      <c r="AE13" s="175"/>
    </row>
    <row r="14" spans="1:31" s="76" customFormat="1" ht="18" customHeight="1" x14ac:dyDescent="0.3">
      <c r="A14" s="177" t="s">
        <v>127</v>
      </c>
      <c r="B14" s="83">
        <f>SUM(D14:Q14)</f>
        <v>0</v>
      </c>
      <c r="C14" s="502"/>
      <c r="D14" s="174">
        <v>0</v>
      </c>
      <c r="E14" s="174">
        <v>0</v>
      </c>
      <c r="F14" s="174">
        <v>0</v>
      </c>
      <c r="G14" s="174">
        <v>0</v>
      </c>
      <c r="H14" s="174">
        <v>0</v>
      </c>
      <c r="I14" s="174">
        <v>0</v>
      </c>
      <c r="J14" s="174">
        <v>0</v>
      </c>
      <c r="K14" s="174">
        <v>0</v>
      </c>
      <c r="L14" s="174">
        <v>0</v>
      </c>
      <c r="M14" s="174">
        <v>0</v>
      </c>
      <c r="N14" s="174">
        <v>0</v>
      </c>
      <c r="O14" s="174">
        <v>0</v>
      </c>
      <c r="P14" s="174">
        <v>0</v>
      </c>
      <c r="Q14" s="174">
        <v>0</v>
      </c>
      <c r="R14" s="113"/>
      <c r="S14" s="164"/>
      <c r="T14" s="164"/>
      <c r="U14" s="164"/>
      <c r="V14" s="164"/>
      <c r="W14" s="164"/>
      <c r="X14" s="164"/>
      <c r="Y14" s="164"/>
      <c r="Z14" s="164"/>
      <c r="AA14" s="164"/>
      <c r="AB14" s="164"/>
      <c r="AC14" s="164"/>
      <c r="AD14" s="164"/>
      <c r="AE14" s="164"/>
    </row>
    <row r="15" spans="1:31" s="76" customFormat="1" ht="18" customHeight="1" x14ac:dyDescent="0.3">
      <c r="A15" s="177" t="s">
        <v>128</v>
      </c>
      <c r="B15" s="83">
        <f>SUM(C15:M15)</f>
        <v>0</v>
      </c>
      <c r="C15" s="502"/>
      <c r="D15" s="174">
        <v>0</v>
      </c>
      <c r="E15" s="174">
        <v>0</v>
      </c>
      <c r="F15" s="174">
        <v>0</v>
      </c>
      <c r="G15" s="174">
        <v>0</v>
      </c>
      <c r="H15" s="174">
        <v>0</v>
      </c>
      <c r="I15" s="174">
        <v>0</v>
      </c>
      <c r="J15" s="174">
        <v>0</v>
      </c>
      <c r="K15" s="174">
        <v>0</v>
      </c>
      <c r="L15" s="174">
        <v>0</v>
      </c>
      <c r="M15" s="174">
        <v>0</v>
      </c>
      <c r="N15" s="174">
        <v>0</v>
      </c>
      <c r="O15" s="174">
        <v>0</v>
      </c>
      <c r="P15" s="174">
        <v>0</v>
      </c>
      <c r="Q15" s="174">
        <v>0</v>
      </c>
      <c r="R15" s="113"/>
      <c r="S15" s="164"/>
      <c r="T15" s="164"/>
      <c r="U15" s="164"/>
      <c r="V15" s="164"/>
      <c r="W15" s="164"/>
      <c r="X15" s="164"/>
      <c r="Y15" s="164"/>
      <c r="Z15" s="164"/>
      <c r="AA15" s="164"/>
      <c r="AB15" s="164"/>
      <c r="AC15" s="164"/>
      <c r="AD15" s="164"/>
      <c r="AE15" s="164"/>
    </row>
    <row r="16" spans="1:31" s="76" customFormat="1" ht="18" customHeight="1" x14ac:dyDescent="0.3">
      <c r="A16" s="177" t="s">
        <v>129</v>
      </c>
      <c r="B16" s="83">
        <f t="shared" ref="B16:B23" si="2">SUM(D16:Q16)</f>
        <v>0</v>
      </c>
      <c r="C16" s="502"/>
      <c r="D16" s="174">
        <v>0</v>
      </c>
      <c r="E16" s="174">
        <v>0</v>
      </c>
      <c r="F16" s="174">
        <v>0</v>
      </c>
      <c r="G16" s="174">
        <v>0</v>
      </c>
      <c r="H16" s="174">
        <v>0</v>
      </c>
      <c r="I16" s="174">
        <v>0</v>
      </c>
      <c r="J16" s="174">
        <v>0</v>
      </c>
      <c r="K16" s="174">
        <v>0</v>
      </c>
      <c r="L16" s="174">
        <v>0</v>
      </c>
      <c r="M16" s="174">
        <v>0</v>
      </c>
      <c r="N16" s="174">
        <v>0</v>
      </c>
      <c r="O16" s="174">
        <v>0</v>
      </c>
      <c r="P16" s="174">
        <v>0</v>
      </c>
      <c r="Q16" s="174">
        <v>0</v>
      </c>
      <c r="R16" s="113"/>
      <c r="S16" s="164"/>
      <c r="T16" s="164"/>
      <c r="U16" s="164"/>
      <c r="V16" s="164"/>
      <c r="W16" s="164"/>
      <c r="X16" s="164"/>
      <c r="Y16" s="164"/>
      <c r="Z16" s="164"/>
      <c r="AA16" s="164"/>
      <c r="AB16" s="164"/>
      <c r="AC16" s="164"/>
      <c r="AD16" s="164"/>
      <c r="AE16" s="164"/>
    </row>
    <row r="17" spans="1:31" s="76" customFormat="1" ht="18" customHeight="1" x14ac:dyDescent="0.3">
      <c r="A17" s="177" t="s">
        <v>130</v>
      </c>
      <c r="B17" s="83">
        <f t="shared" si="2"/>
        <v>0</v>
      </c>
      <c r="C17" s="502"/>
      <c r="D17" s="174">
        <v>0</v>
      </c>
      <c r="E17" s="174">
        <v>0</v>
      </c>
      <c r="F17" s="174">
        <v>0</v>
      </c>
      <c r="G17" s="174">
        <v>0</v>
      </c>
      <c r="H17" s="174">
        <v>0</v>
      </c>
      <c r="I17" s="174">
        <v>0</v>
      </c>
      <c r="J17" s="174">
        <v>0</v>
      </c>
      <c r="K17" s="174">
        <v>0</v>
      </c>
      <c r="L17" s="174">
        <v>0</v>
      </c>
      <c r="M17" s="174">
        <v>0</v>
      </c>
      <c r="N17" s="174">
        <v>0</v>
      </c>
      <c r="O17" s="174">
        <v>0</v>
      </c>
      <c r="P17" s="174">
        <v>0</v>
      </c>
      <c r="Q17" s="174">
        <v>0</v>
      </c>
      <c r="R17" s="113"/>
      <c r="S17" s="164"/>
      <c r="T17" s="164"/>
      <c r="U17" s="164"/>
      <c r="V17" s="164"/>
      <c r="W17" s="164"/>
      <c r="X17" s="164"/>
      <c r="Y17" s="164"/>
      <c r="Z17" s="164"/>
      <c r="AA17" s="164"/>
      <c r="AB17" s="164"/>
      <c r="AC17" s="164"/>
      <c r="AD17" s="164"/>
      <c r="AE17" s="164"/>
    </row>
    <row r="18" spans="1:31" s="76" customFormat="1" ht="26" x14ac:dyDescent="0.3">
      <c r="A18" s="178" t="s">
        <v>131</v>
      </c>
      <c r="B18" s="83">
        <f t="shared" si="2"/>
        <v>0</v>
      </c>
      <c r="C18" s="502"/>
      <c r="D18" s="174">
        <v>0</v>
      </c>
      <c r="E18" s="174">
        <v>0</v>
      </c>
      <c r="F18" s="174">
        <v>0</v>
      </c>
      <c r="G18" s="174">
        <v>0</v>
      </c>
      <c r="H18" s="174">
        <v>0</v>
      </c>
      <c r="I18" s="174">
        <v>0</v>
      </c>
      <c r="J18" s="174">
        <v>0</v>
      </c>
      <c r="K18" s="174">
        <v>0</v>
      </c>
      <c r="L18" s="174">
        <v>0</v>
      </c>
      <c r="M18" s="174">
        <v>0</v>
      </c>
      <c r="N18" s="174">
        <v>0</v>
      </c>
      <c r="O18" s="174">
        <v>0</v>
      </c>
      <c r="P18" s="174">
        <v>0</v>
      </c>
      <c r="Q18" s="174">
        <v>0</v>
      </c>
      <c r="R18" s="113"/>
      <c r="S18" s="164"/>
      <c r="T18" s="164"/>
      <c r="U18" s="164"/>
      <c r="V18" s="164"/>
      <c r="W18" s="164"/>
      <c r="X18" s="164"/>
      <c r="Y18" s="164"/>
      <c r="Z18" s="164"/>
      <c r="AA18" s="164"/>
      <c r="AB18" s="164"/>
      <c r="AC18" s="164"/>
      <c r="AD18" s="164"/>
      <c r="AE18" s="164"/>
    </row>
    <row r="19" spans="1:31" s="76" customFormat="1" ht="13.5" x14ac:dyDescent="0.3">
      <c r="A19" s="178" t="s">
        <v>132</v>
      </c>
      <c r="B19" s="83">
        <f t="shared" si="2"/>
        <v>0</v>
      </c>
      <c r="C19" s="502"/>
      <c r="D19" s="174">
        <v>0</v>
      </c>
      <c r="E19" s="174">
        <v>0</v>
      </c>
      <c r="F19" s="174">
        <v>0</v>
      </c>
      <c r="G19" s="174">
        <v>0</v>
      </c>
      <c r="H19" s="174">
        <v>0</v>
      </c>
      <c r="I19" s="174">
        <v>0</v>
      </c>
      <c r="J19" s="174">
        <v>0</v>
      </c>
      <c r="K19" s="174">
        <v>0</v>
      </c>
      <c r="L19" s="174">
        <v>0</v>
      </c>
      <c r="M19" s="174">
        <v>0</v>
      </c>
      <c r="N19" s="174">
        <v>0</v>
      </c>
      <c r="O19" s="174">
        <v>0</v>
      </c>
      <c r="P19" s="174">
        <v>0</v>
      </c>
      <c r="Q19" s="174">
        <v>0</v>
      </c>
      <c r="R19" s="113"/>
      <c r="S19" s="164"/>
      <c r="T19" s="164"/>
      <c r="U19" s="164"/>
      <c r="V19" s="164"/>
      <c r="W19" s="164"/>
      <c r="X19" s="164"/>
      <c r="Y19" s="164"/>
      <c r="Z19" s="164"/>
      <c r="AA19" s="164"/>
      <c r="AB19" s="164"/>
      <c r="AC19" s="164"/>
      <c r="AD19" s="164"/>
      <c r="AE19" s="164"/>
    </row>
    <row r="20" spans="1:31" s="76" customFormat="1" ht="13.5" x14ac:dyDescent="0.3">
      <c r="A20" s="171" t="s">
        <v>133</v>
      </c>
      <c r="B20" s="83">
        <f t="shared" si="2"/>
        <v>0</v>
      </c>
      <c r="C20" s="502"/>
      <c r="D20" s="174">
        <v>0</v>
      </c>
      <c r="E20" s="174">
        <v>0</v>
      </c>
      <c r="F20" s="174">
        <v>0</v>
      </c>
      <c r="G20" s="174">
        <v>0</v>
      </c>
      <c r="H20" s="174">
        <v>0</v>
      </c>
      <c r="I20" s="174">
        <v>0</v>
      </c>
      <c r="J20" s="174">
        <v>0</v>
      </c>
      <c r="K20" s="174">
        <v>0</v>
      </c>
      <c r="L20" s="174">
        <v>0</v>
      </c>
      <c r="M20" s="174">
        <v>0</v>
      </c>
      <c r="N20" s="174">
        <v>0</v>
      </c>
      <c r="O20" s="174">
        <v>0</v>
      </c>
      <c r="P20" s="174">
        <v>0</v>
      </c>
      <c r="Q20" s="174">
        <v>0</v>
      </c>
      <c r="R20" s="113"/>
      <c r="S20" s="164"/>
      <c r="T20" s="164"/>
      <c r="U20" s="164"/>
      <c r="V20" s="164"/>
      <c r="W20" s="164"/>
      <c r="X20" s="164"/>
      <c r="Y20" s="164"/>
      <c r="Z20" s="164"/>
      <c r="AA20" s="164"/>
      <c r="AB20" s="164"/>
      <c r="AC20" s="164"/>
      <c r="AD20" s="164"/>
      <c r="AE20" s="164"/>
    </row>
    <row r="21" spans="1:31" s="76" customFormat="1" ht="38.25" customHeight="1" x14ac:dyDescent="0.3">
      <c r="A21" s="179" t="s">
        <v>134</v>
      </c>
      <c r="B21" s="83">
        <f t="shared" si="2"/>
        <v>0</v>
      </c>
      <c r="C21" s="502"/>
      <c r="D21" s="174">
        <v>0</v>
      </c>
      <c r="E21" s="174">
        <v>0</v>
      </c>
      <c r="F21" s="174">
        <v>0</v>
      </c>
      <c r="G21" s="174">
        <v>0</v>
      </c>
      <c r="H21" s="174">
        <v>0</v>
      </c>
      <c r="I21" s="174">
        <v>0</v>
      </c>
      <c r="J21" s="174">
        <v>0</v>
      </c>
      <c r="K21" s="174">
        <v>0</v>
      </c>
      <c r="L21" s="174">
        <v>0</v>
      </c>
      <c r="M21" s="174">
        <v>0</v>
      </c>
      <c r="N21" s="174">
        <v>0</v>
      </c>
      <c r="O21" s="174">
        <v>0</v>
      </c>
      <c r="P21" s="174">
        <v>0</v>
      </c>
      <c r="Q21" s="174">
        <v>0</v>
      </c>
      <c r="R21" s="180"/>
      <c r="S21" s="164"/>
      <c r="T21" s="164"/>
      <c r="U21" s="164"/>
      <c r="V21" s="164"/>
      <c r="W21" s="164"/>
      <c r="X21" s="164"/>
      <c r="Y21" s="164"/>
      <c r="Z21" s="164"/>
      <c r="AA21" s="164"/>
      <c r="AB21" s="164"/>
      <c r="AC21" s="164"/>
      <c r="AD21" s="164"/>
      <c r="AE21" s="164"/>
    </row>
    <row r="22" spans="1:31" s="183" customFormat="1" ht="39.75" customHeight="1" x14ac:dyDescent="0.3">
      <c r="A22" s="181" t="s">
        <v>135</v>
      </c>
      <c r="B22" s="83">
        <f t="shared" si="2"/>
        <v>0</v>
      </c>
      <c r="C22" s="502"/>
      <c r="D22" s="174">
        <v>0</v>
      </c>
      <c r="E22" s="174">
        <v>0</v>
      </c>
      <c r="F22" s="174">
        <v>0</v>
      </c>
      <c r="G22" s="174">
        <v>0</v>
      </c>
      <c r="H22" s="174">
        <v>0</v>
      </c>
      <c r="I22" s="174">
        <v>0</v>
      </c>
      <c r="J22" s="174">
        <v>0</v>
      </c>
      <c r="K22" s="174">
        <v>0</v>
      </c>
      <c r="L22" s="174">
        <v>0</v>
      </c>
      <c r="M22" s="174">
        <v>0</v>
      </c>
      <c r="N22" s="174">
        <v>0</v>
      </c>
      <c r="O22" s="174">
        <v>0</v>
      </c>
      <c r="P22" s="174">
        <v>0</v>
      </c>
      <c r="Q22" s="174">
        <v>0</v>
      </c>
      <c r="R22" s="182"/>
      <c r="S22" s="182"/>
      <c r="T22" s="182"/>
      <c r="U22" s="182"/>
      <c r="V22" s="182"/>
      <c r="W22" s="182"/>
      <c r="X22" s="182"/>
      <c r="Y22" s="182"/>
      <c r="Z22" s="182"/>
      <c r="AA22" s="182"/>
      <c r="AB22" s="182"/>
      <c r="AC22" s="182"/>
      <c r="AD22" s="182"/>
      <c r="AE22" s="182"/>
    </row>
    <row r="23" spans="1:31" s="188" customFormat="1" ht="26.25" customHeight="1" x14ac:dyDescent="0.3">
      <c r="A23" s="184" t="s">
        <v>136</v>
      </c>
      <c r="B23" s="83">
        <f t="shared" si="2"/>
        <v>0</v>
      </c>
      <c r="C23" s="502"/>
      <c r="D23" s="185">
        <f>D8+D11+SUM(D14:D22)</f>
        <v>0</v>
      </c>
      <c r="E23" s="185">
        <f t="shared" ref="E23:Q23" si="3">E8+E11+SUM(E14:E22)</f>
        <v>0</v>
      </c>
      <c r="F23" s="185">
        <f t="shared" si="3"/>
        <v>0</v>
      </c>
      <c r="G23" s="185">
        <f t="shared" si="3"/>
        <v>0</v>
      </c>
      <c r="H23" s="185">
        <f t="shared" si="3"/>
        <v>0</v>
      </c>
      <c r="I23" s="185">
        <f t="shared" si="3"/>
        <v>0</v>
      </c>
      <c r="J23" s="185">
        <f t="shared" si="3"/>
        <v>0</v>
      </c>
      <c r="K23" s="185">
        <f t="shared" si="3"/>
        <v>0</v>
      </c>
      <c r="L23" s="185">
        <f t="shared" si="3"/>
        <v>0</v>
      </c>
      <c r="M23" s="185">
        <f t="shared" si="3"/>
        <v>0</v>
      </c>
      <c r="N23" s="185">
        <f t="shared" si="3"/>
        <v>0</v>
      </c>
      <c r="O23" s="185">
        <f t="shared" si="3"/>
        <v>0</v>
      </c>
      <c r="P23" s="185">
        <f t="shared" si="3"/>
        <v>0</v>
      </c>
      <c r="Q23" s="185">
        <f t="shared" si="3"/>
        <v>0</v>
      </c>
      <c r="R23" s="186"/>
      <c r="S23" s="187"/>
      <c r="T23" s="187"/>
      <c r="U23" s="187"/>
      <c r="V23" s="187"/>
      <c r="W23" s="187"/>
      <c r="X23" s="187"/>
      <c r="Y23" s="187"/>
      <c r="Z23" s="187"/>
      <c r="AA23" s="187"/>
      <c r="AB23" s="187"/>
      <c r="AC23" s="187"/>
      <c r="AD23" s="187"/>
      <c r="AE23" s="187"/>
    </row>
    <row r="24" spans="1:31" s="80" customFormat="1" ht="14.25" customHeight="1" x14ac:dyDescent="0.3">
      <c r="A24" s="189" t="s">
        <v>137</v>
      </c>
      <c r="B24" s="83"/>
      <c r="C24" s="502"/>
      <c r="D24" s="83"/>
      <c r="E24" s="83"/>
      <c r="F24" s="83"/>
      <c r="G24" s="83"/>
      <c r="H24" s="83"/>
      <c r="I24" s="83"/>
      <c r="J24" s="83"/>
      <c r="K24" s="83"/>
      <c r="L24" s="83"/>
      <c r="M24" s="83"/>
      <c r="N24" s="83"/>
      <c r="O24" s="83"/>
      <c r="P24" s="83"/>
      <c r="Q24" s="83"/>
      <c r="R24" s="114"/>
      <c r="S24" s="95"/>
      <c r="T24" s="95"/>
      <c r="U24" s="95"/>
      <c r="V24" s="95"/>
      <c r="W24" s="95"/>
      <c r="X24" s="95"/>
      <c r="Y24" s="95"/>
      <c r="Z24" s="95"/>
      <c r="AA24" s="95"/>
      <c r="AB24" s="95"/>
      <c r="AC24" s="95"/>
      <c r="AD24" s="95"/>
      <c r="AE24" s="95"/>
    </row>
    <row r="25" spans="1:31" s="85" customFormat="1" ht="13.5" x14ac:dyDescent="0.3">
      <c r="A25" s="171" t="s">
        <v>138</v>
      </c>
      <c r="B25" s="83">
        <f>SUM(D25:Q25)</f>
        <v>0</v>
      </c>
      <c r="C25" s="502"/>
      <c r="D25" s="123">
        <f t="shared" ref="D25:Q25" si="4">D26*D27+D28*D29</f>
        <v>0</v>
      </c>
      <c r="E25" s="123">
        <f t="shared" si="4"/>
        <v>0</v>
      </c>
      <c r="F25" s="123">
        <f t="shared" si="4"/>
        <v>0</v>
      </c>
      <c r="G25" s="123">
        <f t="shared" si="4"/>
        <v>0</v>
      </c>
      <c r="H25" s="123">
        <f t="shared" si="4"/>
        <v>0</v>
      </c>
      <c r="I25" s="123">
        <f t="shared" si="4"/>
        <v>0</v>
      </c>
      <c r="J25" s="123">
        <f t="shared" si="4"/>
        <v>0</v>
      </c>
      <c r="K25" s="123">
        <f t="shared" si="4"/>
        <v>0</v>
      </c>
      <c r="L25" s="123">
        <f t="shared" si="4"/>
        <v>0</v>
      </c>
      <c r="M25" s="123">
        <f t="shared" si="4"/>
        <v>0</v>
      </c>
      <c r="N25" s="123">
        <f t="shared" si="4"/>
        <v>0</v>
      </c>
      <c r="O25" s="123">
        <f t="shared" si="4"/>
        <v>0</v>
      </c>
      <c r="P25" s="123">
        <f t="shared" si="4"/>
        <v>0</v>
      </c>
      <c r="Q25" s="123">
        <f t="shared" si="4"/>
        <v>0</v>
      </c>
      <c r="R25" s="113"/>
      <c r="S25" s="164"/>
      <c r="T25" s="164"/>
      <c r="U25" s="164"/>
      <c r="V25" s="164"/>
      <c r="W25" s="164"/>
      <c r="X25" s="164"/>
      <c r="Y25" s="164"/>
      <c r="Z25" s="164"/>
      <c r="AA25" s="164"/>
      <c r="AB25" s="164"/>
      <c r="AC25" s="164"/>
      <c r="AD25" s="164"/>
      <c r="AE25" s="164"/>
    </row>
    <row r="26" spans="1:31" s="176" customFormat="1" ht="10.5" x14ac:dyDescent="0.25">
      <c r="A26" s="172" t="s">
        <v>139</v>
      </c>
      <c r="B26" s="173" t="s">
        <v>125</v>
      </c>
      <c r="C26" s="502"/>
      <c r="D26" s="174">
        <v>0</v>
      </c>
      <c r="E26" s="174">
        <v>0</v>
      </c>
      <c r="F26" s="174">
        <v>0</v>
      </c>
      <c r="G26" s="174">
        <v>0</v>
      </c>
      <c r="H26" s="174">
        <v>0</v>
      </c>
      <c r="I26" s="174">
        <v>0</v>
      </c>
      <c r="J26" s="174">
        <v>0</v>
      </c>
      <c r="K26" s="174">
        <v>0</v>
      </c>
      <c r="L26" s="174">
        <v>0</v>
      </c>
      <c r="M26" s="174">
        <v>0</v>
      </c>
      <c r="N26" s="174">
        <v>0</v>
      </c>
      <c r="O26" s="174">
        <v>0</v>
      </c>
      <c r="P26" s="174">
        <v>0</v>
      </c>
      <c r="Q26" s="174">
        <v>0</v>
      </c>
      <c r="R26" s="175"/>
      <c r="S26" s="175"/>
      <c r="T26" s="175"/>
      <c r="U26" s="175"/>
      <c r="V26" s="175"/>
      <c r="W26" s="175"/>
      <c r="X26" s="175"/>
      <c r="Y26" s="175"/>
      <c r="Z26" s="175"/>
      <c r="AA26" s="175"/>
      <c r="AB26" s="175"/>
      <c r="AC26" s="175"/>
      <c r="AD26" s="175"/>
      <c r="AE26" s="175"/>
    </row>
    <row r="27" spans="1:31" s="176" customFormat="1" ht="10.5" x14ac:dyDescent="0.25">
      <c r="A27" s="172" t="s">
        <v>140</v>
      </c>
      <c r="B27" s="173" t="s">
        <v>125</v>
      </c>
      <c r="C27" s="502"/>
      <c r="D27" s="174">
        <v>0</v>
      </c>
      <c r="E27" s="174">
        <v>0</v>
      </c>
      <c r="F27" s="174">
        <v>0</v>
      </c>
      <c r="G27" s="174">
        <v>0</v>
      </c>
      <c r="H27" s="174">
        <v>0</v>
      </c>
      <c r="I27" s="174">
        <v>0</v>
      </c>
      <c r="J27" s="174">
        <v>0</v>
      </c>
      <c r="K27" s="174">
        <v>0</v>
      </c>
      <c r="L27" s="174">
        <v>0</v>
      </c>
      <c r="M27" s="174">
        <v>0</v>
      </c>
      <c r="N27" s="174">
        <v>0</v>
      </c>
      <c r="O27" s="174">
        <v>0</v>
      </c>
      <c r="P27" s="174">
        <v>0</v>
      </c>
      <c r="Q27" s="174">
        <v>0</v>
      </c>
      <c r="R27" s="175"/>
      <c r="S27" s="175"/>
      <c r="T27" s="175"/>
      <c r="U27" s="175"/>
      <c r="V27" s="175"/>
      <c r="W27" s="175"/>
      <c r="X27" s="175"/>
      <c r="Y27" s="175"/>
      <c r="Z27" s="175"/>
      <c r="AA27" s="175"/>
      <c r="AB27" s="175"/>
      <c r="AC27" s="175"/>
      <c r="AD27" s="175"/>
      <c r="AE27" s="175"/>
    </row>
    <row r="28" spans="1:31" s="176" customFormat="1" ht="10.5" x14ac:dyDescent="0.25">
      <c r="A28" s="172" t="s">
        <v>141</v>
      </c>
      <c r="B28" s="173" t="s">
        <v>125</v>
      </c>
      <c r="C28" s="502"/>
      <c r="D28" s="174">
        <v>0</v>
      </c>
      <c r="E28" s="174">
        <v>0</v>
      </c>
      <c r="F28" s="174">
        <v>0</v>
      </c>
      <c r="G28" s="174">
        <v>0</v>
      </c>
      <c r="H28" s="174">
        <v>0</v>
      </c>
      <c r="I28" s="174">
        <v>0</v>
      </c>
      <c r="J28" s="174">
        <v>0</v>
      </c>
      <c r="K28" s="174">
        <v>0</v>
      </c>
      <c r="L28" s="174">
        <v>0</v>
      </c>
      <c r="M28" s="174">
        <v>0</v>
      </c>
      <c r="N28" s="174">
        <v>0</v>
      </c>
      <c r="O28" s="174">
        <v>0</v>
      </c>
      <c r="P28" s="174">
        <v>0</v>
      </c>
      <c r="Q28" s="174">
        <v>0</v>
      </c>
      <c r="R28" s="175"/>
      <c r="S28" s="175"/>
      <c r="T28" s="175"/>
      <c r="U28" s="175"/>
      <c r="V28" s="175"/>
      <c r="W28" s="175"/>
      <c r="X28" s="175"/>
      <c r="Y28" s="175"/>
      <c r="Z28" s="175"/>
      <c r="AA28" s="175"/>
      <c r="AB28" s="175"/>
      <c r="AC28" s="175"/>
      <c r="AD28" s="175"/>
      <c r="AE28" s="175"/>
    </row>
    <row r="29" spans="1:31" s="176" customFormat="1" ht="10.5" x14ac:dyDescent="0.25">
      <c r="A29" s="172" t="s">
        <v>142</v>
      </c>
      <c r="B29" s="173" t="s">
        <v>125</v>
      </c>
      <c r="C29" s="502"/>
      <c r="D29" s="174">
        <v>0</v>
      </c>
      <c r="E29" s="174">
        <v>0</v>
      </c>
      <c r="F29" s="174">
        <v>0</v>
      </c>
      <c r="G29" s="174">
        <v>0</v>
      </c>
      <c r="H29" s="174">
        <v>0</v>
      </c>
      <c r="I29" s="174">
        <v>0</v>
      </c>
      <c r="J29" s="174">
        <v>0</v>
      </c>
      <c r="K29" s="174">
        <v>0</v>
      </c>
      <c r="L29" s="174">
        <v>0</v>
      </c>
      <c r="M29" s="174">
        <v>0</v>
      </c>
      <c r="N29" s="174">
        <v>0</v>
      </c>
      <c r="O29" s="174">
        <v>0</v>
      </c>
      <c r="P29" s="174">
        <v>0</v>
      </c>
      <c r="Q29" s="174">
        <v>0</v>
      </c>
      <c r="R29" s="175"/>
      <c r="S29" s="175"/>
      <c r="T29" s="175"/>
      <c r="U29" s="175"/>
      <c r="V29" s="175"/>
      <c r="W29" s="175"/>
      <c r="X29" s="175"/>
      <c r="Y29" s="175"/>
      <c r="Z29" s="175"/>
      <c r="AA29" s="175"/>
      <c r="AB29" s="175"/>
      <c r="AC29" s="175"/>
      <c r="AD29" s="175"/>
      <c r="AE29" s="175"/>
    </row>
    <row r="30" spans="1:31" s="85" customFormat="1" ht="13.5" x14ac:dyDescent="0.3">
      <c r="A30" s="171" t="s">
        <v>327</v>
      </c>
      <c r="B30" s="83">
        <f>SUM(D30:Q30)</f>
        <v>0</v>
      </c>
      <c r="C30" s="502"/>
      <c r="D30" s="123">
        <f t="shared" ref="D30:Q30" si="5">D31*D32</f>
        <v>0</v>
      </c>
      <c r="E30" s="123">
        <f t="shared" si="5"/>
        <v>0</v>
      </c>
      <c r="F30" s="123">
        <f t="shared" si="5"/>
        <v>0</v>
      </c>
      <c r="G30" s="123">
        <f t="shared" si="5"/>
        <v>0</v>
      </c>
      <c r="H30" s="123">
        <f t="shared" si="5"/>
        <v>0</v>
      </c>
      <c r="I30" s="123">
        <f t="shared" si="5"/>
        <v>0</v>
      </c>
      <c r="J30" s="123">
        <f t="shared" si="5"/>
        <v>0</v>
      </c>
      <c r="K30" s="123">
        <f t="shared" si="5"/>
        <v>0</v>
      </c>
      <c r="L30" s="123">
        <f t="shared" si="5"/>
        <v>0</v>
      </c>
      <c r="M30" s="123">
        <f t="shared" si="5"/>
        <v>0</v>
      </c>
      <c r="N30" s="123">
        <f t="shared" si="5"/>
        <v>0</v>
      </c>
      <c r="O30" s="123">
        <f t="shared" si="5"/>
        <v>0</v>
      </c>
      <c r="P30" s="123">
        <f t="shared" si="5"/>
        <v>0</v>
      </c>
      <c r="Q30" s="123">
        <f t="shared" si="5"/>
        <v>0</v>
      </c>
      <c r="R30" s="113"/>
      <c r="S30" s="164"/>
      <c r="T30" s="164"/>
      <c r="U30" s="164"/>
      <c r="V30" s="164"/>
      <c r="W30" s="164"/>
      <c r="X30" s="164"/>
      <c r="Y30" s="164"/>
      <c r="Z30" s="164"/>
      <c r="AA30" s="164"/>
      <c r="AB30" s="164"/>
      <c r="AC30" s="164"/>
      <c r="AD30" s="164"/>
      <c r="AE30" s="164"/>
    </row>
    <row r="31" spans="1:31" s="176" customFormat="1" ht="10.5" x14ac:dyDescent="0.25">
      <c r="A31" s="172" t="s">
        <v>328</v>
      </c>
      <c r="B31" s="173" t="s">
        <v>125</v>
      </c>
      <c r="C31" s="502"/>
      <c r="D31" s="174">
        <v>0</v>
      </c>
      <c r="E31" s="174">
        <v>0</v>
      </c>
      <c r="F31" s="174">
        <v>0</v>
      </c>
      <c r="G31" s="174">
        <v>0</v>
      </c>
      <c r="H31" s="174">
        <v>0</v>
      </c>
      <c r="I31" s="174">
        <v>0</v>
      </c>
      <c r="J31" s="174">
        <v>0</v>
      </c>
      <c r="K31" s="174">
        <v>0</v>
      </c>
      <c r="L31" s="174">
        <v>0</v>
      </c>
      <c r="M31" s="174">
        <v>0</v>
      </c>
      <c r="N31" s="174">
        <v>0</v>
      </c>
      <c r="O31" s="174">
        <v>0</v>
      </c>
      <c r="P31" s="174">
        <v>0</v>
      </c>
      <c r="Q31" s="174">
        <v>0</v>
      </c>
      <c r="R31" s="175"/>
      <c r="S31" s="175"/>
      <c r="T31" s="175"/>
      <c r="U31" s="175"/>
      <c r="V31" s="175"/>
      <c r="W31" s="175"/>
      <c r="X31" s="175"/>
      <c r="Y31" s="175"/>
      <c r="Z31" s="175"/>
      <c r="AA31" s="175"/>
      <c r="AB31" s="175"/>
      <c r="AC31" s="175"/>
      <c r="AD31" s="175"/>
      <c r="AE31" s="175"/>
    </row>
    <row r="32" spans="1:31" s="176" customFormat="1" ht="10.5" x14ac:dyDescent="0.25">
      <c r="A32" s="172" t="s">
        <v>359</v>
      </c>
      <c r="B32" s="173" t="s">
        <v>125</v>
      </c>
      <c r="C32" s="502"/>
      <c r="D32" s="174">
        <v>0</v>
      </c>
      <c r="E32" s="174">
        <v>0</v>
      </c>
      <c r="F32" s="174">
        <v>0</v>
      </c>
      <c r="G32" s="174">
        <v>0</v>
      </c>
      <c r="H32" s="174">
        <v>0</v>
      </c>
      <c r="I32" s="174">
        <v>0</v>
      </c>
      <c r="J32" s="174">
        <v>0</v>
      </c>
      <c r="K32" s="174">
        <v>0</v>
      </c>
      <c r="L32" s="174">
        <v>0</v>
      </c>
      <c r="M32" s="174">
        <v>0</v>
      </c>
      <c r="N32" s="174">
        <v>0</v>
      </c>
      <c r="O32" s="174">
        <v>0</v>
      </c>
      <c r="P32" s="174">
        <v>0</v>
      </c>
      <c r="Q32" s="174">
        <v>0</v>
      </c>
      <c r="R32" s="175"/>
      <c r="S32" s="175"/>
      <c r="T32" s="175"/>
      <c r="U32" s="175"/>
      <c r="V32" s="175"/>
      <c r="W32" s="175"/>
      <c r="X32" s="175"/>
      <c r="Y32" s="175"/>
      <c r="Z32" s="175"/>
      <c r="AA32" s="175"/>
      <c r="AB32" s="175"/>
      <c r="AC32" s="175"/>
      <c r="AD32" s="175"/>
      <c r="AE32" s="175"/>
    </row>
    <row r="33" spans="1:31" s="85" customFormat="1" ht="26" x14ac:dyDescent="0.3">
      <c r="A33" s="171" t="s">
        <v>144</v>
      </c>
      <c r="B33" s="83">
        <f>SUM(D33:Q33)</f>
        <v>0</v>
      </c>
      <c r="C33" s="502"/>
      <c r="D33" s="174">
        <v>0</v>
      </c>
      <c r="E33" s="174">
        <v>0</v>
      </c>
      <c r="F33" s="174">
        <v>0</v>
      </c>
      <c r="G33" s="174">
        <v>0</v>
      </c>
      <c r="H33" s="174">
        <v>0</v>
      </c>
      <c r="I33" s="174">
        <v>0</v>
      </c>
      <c r="J33" s="174">
        <v>0</v>
      </c>
      <c r="K33" s="174">
        <v>0</v>
      </c>
      <c r="L33" s="174">
        <v>0</v>
      </c>
      <c r="M33" s="174">
        <v>0</v>
      </c>
      <c r="N33" s="174">
        <v>0</v>
      </c>
      <c r="O33" s="174">
        <v>0</v>
      </c>
      <c r="P33" s="174">
        <v>0</v>
      </c>
      <c r="Q33" s="174">
        <v>0</v>
      </c>
      <c r="R33" s="113"/>
      <c r="S33" s="164"/>
      <c r="T33" s="164"/>
      <c r="U33" s="164"/>
      <c r="V33" s="164"/>
      <c r="W33" s="164"/>
      <c r="X33" s="164"/>
      <c r="Y33" s="164"/>
      <c r="Z33" s="164"/>
      <c r="AA33" s="164"/>
      <c r="AB33" s="164"/>
      <c r="AC33" s="164"/>
      <c r="AD33" s="164"/>
      <c r="AE33" s="164"/>
    </row>
    <row r="34" spans="1:31" s="85" customFormat="1" ht="13.5" x14ac:dyDescent="0.3">
      <c r="A34" s="171" t="s">
        <v>145</v>
      </c>
      <c r="B34" s="83">
        <f>SUM(D34:Q34)</f>
        <v>0</v>
      </c>
      <c r="C34" s="502"/>
      <c r="D34" s="123">
        <f t="shared" ref="D34:Q34" si="6">D35*D36</f>
        <v>0</v>
      </c>
      <c r="E34" s="123">
        <f t="shared" si="6"/>
        <v>0</v>
      </c>
      <c r="F34" s="123">
        <f t="shared" si="6"/>
        <v>0</v>
      </c>
      <c r="G34" s="123">
        <f t="shared" si="6"/>
        <v>0</v>
      </c>
      <c r="H34" s="123">
        <f t="shared" si="6"/>
        <v>0</v>
      </c>
      <c r="I34" s="123">
        <f t="shared" si="6"/>
        <v>0</v>
      </c>
      <c r="J34" s="123">
        <f t="shared" si="6"/>
        <v>0</v>
      </c>
      <c r="K34" s="123">
        <f t="shared" si="6"/>
        <v>0</v>
      </c>
      <c r="L34" s="123">
        <f t="shared" si="6"/>
        <v>0</v>
      </c>
      <c r="M34" s="123">
        <f t="shared" si="6"/>
        <v>0</v>
      </c>
      <c r="N34" s="123">
        <f t="shared" si="6"/>
        <v>0</v>
      </c>
      <c r="O34" s="123">
        <f t="shared" si="6"/>
        <v>0</v>
      </c>
      <c r="P34" s="123">
        <f t="shared" si="6"/>
        <v>0</v>
      </c>
      <c r="Q34" s="123">
        <f t="shared" si="6"/>
        <v>0</v>
      </c>
      <c r="R34" s="113"/>
      <c r="S34" s="164"/>
      <c r="T34" s="164"/>
      <c r="U34" s="164"/>
      <c r="V34" s="164"/>
      <c r="W34" s="164"/>
      <c r="X34" s="164"/>
      <c r="Y34" s="164"/>
      <c r="Z34" s="164"/>
      <c r="AA34" s="164"/>
      <c r="AB34" s="164"/>
      <c r="AC34" s="164"/>
      <c r="AD34" s="164"/>
      <c r="AE34" s="164"/>
    </row>
    <row r="35" spans="1:31" s="176" customFormat="1" ht="10.5" x14ac:dyDescent="0.25">
      <c r="A35" s="172" t="s">
        <v>146</v>
      </c>
      <c r="B35" s="173" t="s">
        <v>125</v>
      </c>
      <c r="C35" s="502"/>
      <c r="D35" s="174">
        <v>0</v>
      </c>
      <c r="E35" s="174">
        <v>0</v>
      </c>
      <c r="F35" s="174">
        <v>0</v>
      </c>
      <c r="G35" s="174">
        <v>0</v>
      </c>
      <c r="H35" s="174">
        <v>0</v>
      </c>
      <c r="I35" s="174">
        <v>0</v>
      </c>
      <c r="J35" s="174">
        <v>0</v>
      </c>
      <c r="K35" s="174">
        <v>0</v>
      </c>
      <c r="L35" s="174">
        <v>0</v>
      </c>
      <c r="M35" s="174">
        <v>0</v>
      </c>
      <c r="N35" s="174">
        <v>0</v>
      </c>
      <c r="O35" s="174">
        <v>0</v>
      </c>
      <c r="P35" s="174">
        <v>0</v>
      </c>
      <c r="Q35" s="174">
        <v>0</v>
      </c>
      <c r="R35" s="175"/>
      <c r="S35" s="175"/>
      <c r="T35" s="175"/>
      <c r="U35" s="175"/>
      <c r="V35" s="175"/>
      <c r="W35" s="175"/>
      <c r="X35" s="175"/>
      <c r="Y35" s="175"/>
      <c r="Z35" s="175"/>
      <c r="AA35" s="175"/>
      <c r="AB35" s="175"/>
      <c r="AC35" s="175"/>
      <c r="AD35" s="175"/>
      <c r="AE35" s="175"/>
    </row>
    <row r="36" spans="1:31" s="176" customFormat="1" ht="10.5" x14ac:dyDescent="0.25">
      <c r="A36" s="172" t="s">
        <v>147</v>
      </c>
      <c r="B36" s="173" t="s">
        <v>125</v>
      </c>
      <c r="C36" s="502"/>
      <c r="D36" s="174">
        <v>0</v>
      </c>
      <c r="E36" s="174">
        <v>0</v>
      </c>
      <c r="F36" s="174">
        <v>0</v>
      </c>
      <c r="G36" s="174">
        <v>0</v>
      </c>
      <c r="H36" s="174">
        <v>0</v>
      </c>
      <c r="I36" s="174">
        <v>0</v>
      </c>
      <c r="J36" s="174">
        <v>0</v>
      </c>
      <c r="K36" s="174">
        <v>0</v>
      </c>
      <c r="L36" s="174">
        <v>0</v>
      </c>
      <c r="M36" s="174">
        <v>0</v>
      </c>
      <c r="N36" s="174">
        <v>0</v>
      </c>
      <c r="O36" s="174">
        <v>0</v>
      </c>
      <c r="P36" s="174">
        <v>0</v>
      </c>
      <c r="Q36" s="174">
        <v>0</v>
      </c>
      <c r="R36" s="175"/>
      <c r="S36" s="175"/>
      <c r="T36" s="175"/>
      <c r="U36" s="175"/>
      <c r="V36" s="175"/>
      <c r="W36" s="175"/>
      <c r="X36" s="175"/>
      <c r="Y36" s="175"/>
      <c r="Z36" s="175"/>
      <c r="AA36" s="175"/>
      <c r="AB36" s="175"/>
      <c r="AC36" s="175"/>
      <c r="AD36" s="175"/>
      <c r="AE36" s="175"/>
    </row>
    <row r="37" spans="1:31" s="85" customFormat="1" ht="13.5" x14ac:dyDescent="0.3">
      <c r="A37" s="171" t="s">
        <v>148</v>
      </c>
      <c r="B37" s="83">
        <f>SUM(D37:Q37)</f>
        <v>0</v>
      </c>
      <c r="C37" s="502"/>
      <c r="D37" s="123">
        <f t="shared" ref="D37:Q37" si="7">D38*D39</f>
        <v>0</v>
      </c>
      <c r="E37" s="123">
        <f t="shared" si="7"/>
        <v>0</v>
      </c>
      <c r="F37" s="123">
        <f t="shared" si="7"/>
        <v>0</v>
      </c>
      <c r="G37" s="123">
        <f t="shared" si="7"/>
        <v>0</v>
      </c>
      <c r="H37" s="123">
        <f t="shared" si="7"/>
        <v>0</v>
      </c>
      <c r="I37" s="123">
        <f t="shared" si="7"/>
        <v>0</v>
      </c>
      <c r="J37" s="123">
        <f t="shared" si="7"/>
        <v>0</v>
      </c>
      <c r="K37" s="123">
        <f t="shared" si="7"/>
        <v>0</v>
      </c>
      <c r="L37" s="123">
        <f t="shared" si="7"/>
        <v>0</v>
      </c>
      <c r="M37" s="123">
        <f t="shared" si="7"/>
        <v>0</v>
      </c>
      <c r="N37" s="123">
        <f t="shared" si="7"/>
        <v>0</v>
      </c>
      <c r="O37" s="123">
        <f t="shared" si="7"/>
        <v>0</v>
      </c>
      <c r="P37" s="123">
        <f t="shared" si="7"/>
        <v>0</v>
      </c>
      <c r="Q37" s="123">
        <f t="shared" si="7"/>
        <v>0</v>
      </c>
      <c r="R37" s="113"/>
      <c r="S37" s="164"/>
      <c r="T37" s="164"/>
      <c r="U37" s="164"/>
      <c r="V37" s="164"/>
      <c r="W37" s="164"/>
      <c r="X37" s="164"/>
      <c r="Y37" s="164"/>
      <c r="Z37" s="164"/>
      <c r="AA37" s="164"/>
      <c r="AB37" s="164"/>
      <c r="AC37" s="164"/>
      <c r="AD37" s="164"/>
      <c r="AE37" s="164"/>
    </row>
    <row r="38" spans="1:31" s="176" customFormat="1" ht="10.5" x14ac:dyDescent="0.25">
      <c r="A38" s="172" t="s">
        <v>146</v>
      </c>
      <c r="B38" s="173" t="s">
        <v>125</v>
      </c>
      <c r="C38" s="502"/>
      <c r="D38" s="174">
        <v>0</v>
      </c>
      <c r="E38" s="174">
        <v>0</v>
      </c>
      <c r="F38" s="174">
        <v>0</v>
      </c>
      <c r="G38" s="174">
        <v>0</v>
      </c>
      <c r="H38" s="174">
        <v>0</v>
      </c>
      <c r="I38" s="174">
        <v>0</v>
      </c>
      <c r="J38" s="174">
        <v>0</v>
      </c>
      <c r="K38" s="174">
        <v>0</v>
      </c>
      <c r="L38" s="174">
        <v>0</v>
      </c>
      <c r="M38" s="174">
        <v>0</v>
      </c>
      <c r="N38" s="174">
        <v>0</v>
      </c>
      <c r="O38" s="174">
        <v>0</v>
      </c>
      <c r="P38" s="174">
        <v>0</v>
      </c>
      <c r="Q38" s="174">
        <v>0</v>
      </c>
      <c r="R38" s="175"/>
      <c r="S38" s="175"/>
      <c r="T38" s="175"/>
      <c r="U38" s="175"/>
      <c r="V38" s="175"/>
      <c r="W38" s="175"/>
      <c r="X38" s="175"/>
      <c r="Y38" s="175"/>
      <c r="Z38" s="175"/>
      <c r="AA38" s="175"/>
      <c r="AB38" s="175"/>
      <c r="AC38" s="175"/>
      <c r="AD38" s="175"/>
      <c r="AE38" s="175"/>
    </row>
    <row r="39" spans="1:31" s="176" customFormat="1" ht="10.5" x14ac:dyDescent="0.25">
      <c r="A39" s="172" t="s">
        <v>147</v>
      </c>
      <c r="B39" s="173" t="s">
        <v>125</v>
      </c>
      <c r="C39" s="502"/>
      <c r="D39" s="174">
        <v>0</v>
      </c>
      <c r="E39" s="174">
        <v>0</v>
      </c>
      <c r="F39" s="174">
        <v>0</v>
      </c>
      <c r="G39" s="174">
        <v>0</v>
      </c>
      <c r="H39" s="174">
        <v>0</v>
      </c>
      <c r="I39" s="174">
        <v>0</v>
      </c>
      <c r="J39" s="174">
        <v>0</v>
      </c>
      <c r="K39" s="174">
        <v>0</v>
      </c>
      <c r="L39" s="174">
        <v>0</v>
      </c>
      <c r="M39" s="174">
        <v>0</v>
      </c>
      <c r="N39" s="174">
        <v>0</v>
      </c>
      <c r="O39" s="174">
        <v>0</v>
      </c>
      <c r="P39" s="174">
        <v>0</v>
      </c>
      <c r="Q39" s="174">
        <v>0</v>
      </c>
      <c r="R39" s="175"/>
      <c r="S39" s="175"/>
      <c r="T39" s="175"/>
      <c r="U39" s="175"/>
      <c r="V39" s="175"/>
      <c r="W39" s="175"/>
      <c r="X39" s="175"/>
      <c r="Y39" s="175"/>
      <c r="Z39" s="175"/>
      <c r="AA39" s="175"/>
      <c r="AB39" s="175"/>
      <c r="AC39" s="175"/>
      <c r="AD39" s="175"/>
      <c r="AE39" s="175"/>
    </row>
    <row r="40" spans="1:31" s="85" customFormat="1" ht="13.5" x14ac:dyDescent="0.3">
      <c r="A40" s="171" t="s">
        <v>149</v>
      </c>
      <c r="B40" s="83">
        <f>SUM(D40:Q40)</f>
        <v>0</v>
      </c>
      <c r="C40" s="502"/>
      <c r="D40" s="123">
        <f t="shared" ref="D40:Q40" si="8">D41*D42</f>
        <v>0</v>
      </c>
      <c r="E40" s="123">
        <f t="shared" si="8"/>
        <v>0</v>
      </c>
      <c r="F40" s="123">
        <f t="shared" si="8"/>
        <v>0</v>
      </c>
      <c r="G40" s="123">
        <f t="shared" si="8"/>
        <v>0</v>
      </c>
      <c r="H40" s="123">
        <f t="shared" si="8"/>
        <v>0</v>
      </c>
      <c r="I40" s="123">
        <f t="shared" si="8"/>
        <v>0</v>
      </c>
      <c r="J40" s="123">
        <f t="shared" si="8"/>
        <v>0</v>
      </c>
      <c r="K40" s="123">
        <f t="shared" si="8"/>
        <v>0</v>
      </c>
      <c r="L40" s="123">
        <f t="shared" si="8"/>
        <v>0</v>
      </c>
      <c r="M40" s="123">
        <f t="shared" si="8"/>
        <v>0</v>
      </c>
      <c r="N40" s="123">
        <f t="shared" si="8"/>
        <v>0</v>
      </c>
      <c r="O40" s="123">
        <f t="shared" si="8"/>
        <v>0</v>
      </c>
      <c r="P40" s="123">
        <f t="shared" si="8"/>
        <v>0</v>
      </c>
      <c r="Q40" s="123">
        <f t="shared" si="8"/>
        <v>0</v>
      </c>
      <c r="R40" s="113"/>
      <c r="S40" s="164"/>
      <c r="T40" s="164"/>
      <c r="U40" s="164"/>
      <c r="V40" s="164"/>
      <c r="W40" s="164"/>
      <c r="X40" s="164"/>
      <c r="Y40" s="164"/>
      <c r="Z40" s="164"/>
      <c r="AA40" s="164"/>
      <c r="AB40" s="164"/>
      <c r="AC40" s="164"/>
      <c r="AD40" s="164"/>
      <c r="AE40" s="164"/>
    </row>
    <row r="41" spans="1:31" s="176" customFormat="1" ht="10.5" x14ac:dyDescent="0.25">
      <c r="A41" s="172" t="s">
        <v>146</v>
      </c>
      <c r="B41" s="173" t="s">
        <v>125</v>
      </c>
      <c r="C41" s="502"/>
      <c r="D41" s="174">
        <v>0</v>
      </c>
      <c r="E41" s="174">
        <v>0</v>
      </c>
      <c r="F41" s="174">
        <v>0</v>
      </c>
      <c r="G41" s="174">
        <v>0</v>
      </c>
      <c r="H41" s="174">
        <v>0</v>
      </c>
      <c r="I41" s="174">
        <v>0</v>
      </c>
      <c r="J41" s="174">
        <v>0</v>
      </c>
      <c r="K41" s="174">
        <v>0</v>
      </c>
      <c r="L41" s="174">
        <v>0</v>
      </c>
      <c r="M41" s="174">
        <v>0</v>
      </c>
      <c r="N41" s="174">
        <v>0</v>
      </c>
      <c r="O41" s="174">
        <v>0</v>
      </c>
      <c r="P41" s="174">
        <v>0</v>
      </c>
      <c r="Q41" s="174">
        <v>0</v>
      </c>
      <c r="R41" s="175"/>
      <c r="S41" s="175"/>
      <c r="T41" s="175"/>
      <c r="U41" s="175"/>
      <c r="V41" s="175"/>
      <c r="W41" s="175"/>
      <c r="X41" s="175"/>
      <c r="Y41" s="175"/>
      <c r="Z41" s="175"/>
      <c r="AA41" s="175"/>
      <c r="AB41" s="175"/>
      <c r="AC41" s="175"/>
      <c r="AD41" s="175"/>
      <c r="AE41" s="175"/>
    </row>
    <row r="42" spans="1:31" s="176" customFormat="1" ht="10.5" x14ac:dyDescent="0.25">
      <c r="A42" s="172" t="s">
        <v>147</v>
      </c>
      <c r="B42" s="173" t="s">
        <v>125</v>
      </c>
      <c r="C42" s="502"/>
      <c r="D42" s="174">
        <v>0</v>
      </c>
      <c r="E42" s="174">
        <v>0</v>
      </c>
      <c r="F42" s="174">
        <v>0</v>
      </c>
      <c r="G42" s="174">
        <v>0</v>
      </c>
      <c r="H42" s="174">
        <v>0</v>
      </c>
      <c r="I42" s="174">
        <v>0</v>
      </c>
      <c r="J42" s="174">
        <v>0</v>
      </c>
      <c r="K42" s="174">
        <v>0</v>
      </c>
      <c r="L42" s="174">
        <v>0</v>
      </c>
      <c r="M42" s="174">
        <v>0</v>
      </c>
      <c r="N42" s="174">
        <v>0</v>
      </c>
      <c r="O42" s="174">
        <v>0</v>
      </c>
      <c r="P42" s="174">
        <v>0</v>
      </c>
      <c r="Q42" s="174">
        <v>0</v>
      </c>
      <c r="R42" s="175"/>
      <c r="S42" s="175"/>
      <c r="T42" s="175"/>
      <c r="U42" s="175"/>
      <c r="V42" s="175"/>
      <c r="W42" s="175"/>
      <c r="X42" s="175"/>
      <c r="Y42" s="175"/>
      <c r="Z42" s="175"/>
      <c r="AA42" s="175"/>
      <c r="AB42" s="175"/>
      <c r="AC42" s="175"/>
      <c r="AD42" s="175"/>
      <c r="AE42" s="175"/>
    </row>
    <row r="43" spans="1:31" s="85" customFormat="1" ht="13.5" x14ac:dyDescent="0.3">
      <c r="A43" s="171" t="s">
        <v>150</v>
      </c>
      <c r="B43" s="83">
        <f>SUM(D43:Q43)</f>
        <v>0</v>
      </c>
      <c r="C43" s="502"/>
      <c r="D43" s="123">
        <f t="shared" ref="D43:Q43" si="9">D44*D45</f>
        <v>0</v>
      </c>
      <c r="E43" s="123">
        <f t="shared" si="9"/>
        <v>0</v>
      </c>
      <c r="F43" s="123">
        <f t="shared" si="9"/>
        <v>0</v>
      </c>
      <c r="G43" s="123">
        <f t="shared" si="9"/>
        <v>0</v>
      </c>
      <c r="H43" s="123">
        <f t="shared" si="9"/>
        <v>0</v>
      </c>
      <c r="I43" s="123">
        <f t="shared" si="9"/>
        <v>0</v>
      </c>
      <c r="J43" s="123">
        <f t="shared" si="9"/>
        <v>0</v>
      </c>
      <c r="K43" s="123">
        <f t="shared" si="9"/>
        <v>0</v>
      </c>
      <c r="L43" s="123">
        <f t="shared" si="9"/>
        <v>0</v>
      </c>
      <c r="M43" s="123">
        <f t="shared" si="9"/>
        <v>0</v>
      </c>
      <c r="N43" s="123">
        <f t="shared" si="9"/>
        <v>0</v>
      </c>
      <c r="O43" s="123">
        <f t="shared" si="9"/>
        <v>0</v>
      </c>
      <c r="P43" s="123">
        <f t="shared" si="9"/>
        <v>0</v>
      </c>
      <c r="Q43" s="123">
        <f t="shared" si="9"/>
        <v>0</v>
      </c>
      <c r="R43" s="113"/>
      <c r="S43" s="164"/>
      <c r="T43" s="164"/>
      <c r="U43" s="164"/>
      <c r="V43" s="164"/>
      <c r="W43" s="164"/>
      <c r="X43" s="164"/>
      <c r="Y43" s="164"/>
      <c r="Z43" s="164"/>
      <c r="AA43" s="164"/>
      <c r="AB43" s="164"/>
      <c r="AC43" s="164"/>
      <c r="AD43" s="164"/>
      <c r="AE43" s="164"/>
    </row>
    <row r="44" spans="1:31" s="176" customFormat="1" ht="10.5" x14ac:dyDescent="0.25">
      <c r="A44" s="172" t="s">
        <v>146</v>
      </c>
      <c r="B44" s="173" t="s">
        <v>125</v>
      </c>
      <c r="C44" s="502"/>
      <c r="D44" s="174">
        <v>0</v>
      </c>
      <c r="E44" s="174">
        <v>0</v>
      </c>
      <c r="F44" s="174">
        <v>0</v>
      </c>
      <c r="G44" s="174">
        <v>0</v>
      </c>
      <c r="H44" s="174">
        <v>0</v>
      </c>
      <c r="I44" s="174">
        <v>0</v>
      </c>
      <c r="J44" s="174">
        <v>0</v>
      </c>
      <c r="K44" s="174">
        <v>0</v>
      </c>
      <c r="L44" s="174">
        <v>0</v>
      </c>
      <c r="M44" s="174">
        <v>0</v>
      </c>
      <c r="N44" s="174">
        <v>0</v>
      </c>
      <c r="O44" s="174">
        <v>0</v>
      </c>
      <c r="P44" s="174">
        <v>0</v>
      </c>
      <c r="Q44" s="174">
        <v>0</v>
      </c>
      <c r="R44" s="175"/>
      <c r="S44" s="175"/>
      <c r="T44" s="175"/>
      <c r="U44" s="175"/>
      <c r="V44" s="175"/>
      <c r="W44" s="175"/>
      <c r="X44" s="175"/>
      <c r="Y44" s="175"/>
      <c r="Z44" s="175"/>
      <c r="AA44" s="175"/>
      <c r="AB44" s="175"/>
      <c r="AC44" s="175"/>
      <c r="AD44" s="175"/>
      <c r="AE44" s="175"/>
    </row>
    <row r="45" spans="1:31" s="176" customFormat="1" ht="10.5" x14ac:dyDescent="0.25">
      <c r="A45" s="172" t="s">
        <v>147</v>
      </c>
      <c r="B45" s="173" t="s">
        <v>125</v>
      </c>
      <c r="C45" s="502"/>
      <c r="D45" s="174">
        <v>0</v>
      </c>
      <c r="E45" s="174">
        <v>0</v>
      </c>
      <c r="F45" s="174">
        <v>0</v>
      </c>
      <c r="G45" s="174">
        <v>0</v>
      </c>
      <c r="H45" s="174">
        <v>0</v>
      </c>
      <c r="I45" s="174">
        <v>0</v>
      </c>
      <c r="J45" s="174">
        <v>0</v>
      </c>
      <c r="K45" s="174">
        <v>0</v>
      </c>
      <c r="L45" s="174">
        <v>0</v>
      </c>
      <c r="M45" s="174">
        <v>0</v>
      </c>
      <c r="N45" s="174">
        <v>0</v>
      </c>
      <c r="O45" s="174">
        <v>0</v>
      </c>
      <c r="P45" s="174">
        <v>0</v>
      </c>
      <c r="Q45" s="174">
        <v>0</v>
      </c>
      <c r="R45" s="175"/>
      <c r="S45" s="175"/>
      <c r="T45" s="175"/>
      <c r="U45" s="175"/>
      <c r="V45" s="175"/>
      <c r="W45" s="175"/>
      <c r="X45" s="175"/>
      <c r="Y45" s="175"/>
      <c r="Z45" s="175"/>
      <c r="AA45" s="175"/>
      <c r="AB45" s="175"/>
      <c r="AC45" s="175"/>
      <c r="AD45" s="175"/>
      <c r="AE45" s="175"/>
    </row>
    <row r="46" spans="1:31" s="80" customFormat="1" ht="16.5" customHeight="1" x14ac:dyDescent="0.3">
      <c r="A46" s="190" t="s">
        <v>151</v>
      </c>
      <c r="B46" s="83">
        <f>SUM(D46:Q46)</f>
        <v>0</v>
      </c>
      <c r="C46" s="502"/>
      <c r="D46" s="83">
        <f t="shared" ref="D46:Q46" si="10">D25+D30+D33+D34+D37+D40+D43</f>
        <v>0</v>
      </c>
      <c r="E46" s="83">
        <f t="shared" si="10"/>
        <v>0</v>
      </c>
      <c r="F46" s="83">
        <f t="shared" si="10"/>
        <v>0</v>
      </c>
      <c r="G46" s="83">
        <f t="shared" si="10"/>
        <v>0</v>
      </c>
      <c r="H46" s="83">
        <f t="shared" si="10"/>
        <v>0</v>
      </c>
      <c r="I46" s="83">
        <f t="shared" si="10"/>
        <v>0</v>
      </c>
      <c r="J46" s="83">
        <f t="shared" si="10"/>
        <v>0</v>
      </c>
      <c r="K46" s="83">
        <f t="shared" si="10"/>
        <v>0</v>
      </c>
      <c r="L46" s="83">
        <f t="shared" si="10"/>
        <v>0</v>
      </c>
      <c r="M46" s="83">
        <f t="shared" si="10"/>
        <v>0</v>
      </c>
      <c r="N46" s="83">
        <f t="shared" si="10"/>
        <v>0</v>
      </c>
      <c r="O46" s="83">
        <f t="shared" si="10"/>
        <v>0</v>
      </c>
      <c r="P46" s="83">
        <f t="shared" si="10"/>
        <v>0</v>
      </c>
      <c r="Q46" s="83">
        <f t="shared" si="10"/>
        <v>0</v>
      </c>
      <c r="R46" s="114"/>
      <c r="S46" s="95"/>
      <c r="T46" s="95"/>
      <c r="U46" s="95"/>
      <c r="V46" s="95"/>
      <c r="W46" s="95"/>
      <c r="X46" s="95"/>
      <c r="Y46" s="95"/>
      <c r="Z46" s="95"/>
      <c r="AA46" s="95"/>
      <c r="AB46" s="95"/>
      <c r="AC46" s="95"/>
      <c r="AD46" s="95"/>
      <c r="AE46" s="95"/>
    </row>
    <row r="47" spans="1:31" s="85" customFormat="1" ht="13.5" x14ac:dyDescent="0.3">
      <c r="A47" s="171" t="s">
        <v>152</v>
      </c>
      <c r="B47" s="83">
        <f>SUM(D47:Q47)</f>
        <v>0</v>
      </c>
      <c r="C47" s="502"/>
      <c r="D47" s="123">
        <f t="shared" ref="D47:Q47" si="11">D48*D49*D50</f>
        <v>0</v>
      </c>
      <c r="E47" s="123">
        <f t="shared" si="11"/>
        <v>0</v>
      </c>
      <c r="F47" s="123">
        <f t="shared" si="11"/>
        <v>0</v>
      </c>
      <c r="G47" s="123">
        <f t="shared" si="11"/>
        <v>0</v>
      </c>
      <c r="H47" s="123">
        <f t="shared" si="11"/>
        <v>0</v>
      </c>
      <c r="I47" s="123">
        <f t="shared" si="11"/>
        <v>0</v>
      </c>
      <c r="J47" s="123">
        <f t="shared" si="11"/>
        <v>0</v>
      </c>
      <c r="K47" s="123">
        <f t="shared" si="11"/>
        <v>0</v>
      </c>
      <c r="L47" s="123">
        <f t="shared" si="11"/>
        <v>0</v>
      </c>
      <c r="M47" s="123">
        <f t="shared" si="11"/>
        <v>0</v>
      </c>
      <c r="N47" s="123">
        <f t="shared" si="11"/>
        <v>0</v>
      </c>
      <c r="O47" s="123">
        <f t="shared" si="11"/>
        <v>0</v>
      </c>
      <c r="P47" s="123">
        <f t="shared" si="11"/>
        <v>0</v>
      </c>
      <c r="Q47" s="123">
        <f t="shared" si="11"/>
        <v>0</v>
      </c>
      <c r="R47" s="113"/>
      <c r="S47" s="164"/>
      <c r="T47" s="164"/>
      <c r="U47" s="164"/>
      <c r="V47" s="164"/>
      <c r="W47" s="164"/>
      <c r="X47" s="164"/>
      <c r="Y47" s="164"/>
      <c r="Z47" s="164"/>
      <c r="AA47" s="164"/>
      <c r="AB47" s="164"/>
      <c r="AC47" s="164"/>
      <c r="AD47" s="164"/>
      <c r="AE47" s="164"/>
    </row>
    <row r="48" spans="1:31" s="176" customFormat="1" ht="10.5" x14ac:dyDescent="0.25">
      <c r="A48" s="172" t="s">
        <v>153</v>
      </c>
      <c r="B48" s="173" t="s">
        <v>125</v>
      </c>
      <c r="C48" s="502"/>
      <c r="D48" s="174">
        <v>0</v>
      </c>
      <c r="E48" s="174">
        <v>0</v>
      </c>
      <c r="F48" s="174">
        <v>0</v>
      </c>
      <c r="G48" s="174">
        <v>0</v>
      </c>
      <c r="H48" s="174">
        <v>0</v>
      </c>
      <c r="I48" s="174">
        <v>0</v>
      </c>
      <c r="J48" s="174">
        <v>0</v>
      </c>
      <c r="K48" s="174">
        <v>0</v>
      </c>
      <c r="L48" s="174">
        <v>0</v>
      </c>
      <c r="M48" s="174">
        <v>0</v>
      </c>
      <c r="N48" s="174">
        <v>0</v>
      </c>
      <c r="O48" s="174">
        <v>0</v>
      </c>
      <c r="P48" s="174">
        <v>0</v>
      </c>
      <c r="Q48" s="174">
        <v>0</v>
      </c>
      <c r="R48" s="175"/>
      <c r="S48" s="175"/>
      <c r="T48" s="175"/>
      <c r="U48" s="175"/>
      <c r="V48" s="175"/>
      <c r="W48" s="175"/>
      <c r="X48" s="175"/>
      <c r="Y48" s="175"/>
      <c r="Z48" s="175"/>
      <c r="AA48" s="175"/>
      <c r="AB48" s="175"/>
      <c r="AC48" s="175"/>
      <c r="AD48" s="175"/>
      <c r="AE48" s="175"/>
    </row>
    <row r="49" spans="1:31" s="176" customFormat="1" ht="10.5" x14ac:dyDescent="0.25">
      <c r="A49" s="172" t="s">
        <v>154</v>
      </c>
      <c r="B49" s="173" t="s">
        <v>125</v>
      </c>
      <c r="C49" s="502"/>
      <c r="D49" s="174">
        <v>0</v>
      </c>
      <c r="E49" s="174">
        <v>0</v>
      </c>
      <c r="F49" s="174">
        <v>0</v>
      </c>
      <c r="G49" s="174">
        <v>0</v>
      </c>
      <c r="H49" s="174">
        <v>0</v>
      </c>
      <c r="I49" s="174">
        <v>0</v>
      </c>
      <c r="J49" s="174">
        <v>0</v>
      </c>
      <c r="K49" s="174">
        <v>0</v>
      </c>
      <c r="L49" s="174">
        <v>0</v>
      </c>
      <c r="M49" s="174">
        <v>0</v>
      </c>
      <c r="N49" s="174">
        <v>0</v>
      </c>
      <c r="O49" s="174">
        <v>0</v>
      </c>
      <c r="P49" s="174">
        <v>0</v>
      </c>
      <c r="Q49" s="174">
        <v>0</v>
      </c>
      <c r="R49" s="175"/>
      <c r="S49" s="175"/>
      <c r="T49" s="175"/>
      <c r="U49" s="175"/>
      <c r="V49" s="175"/>
      <c r="W49" s="175"/>
      <c r="X49" s="175"/>
      <c r="Y49" s="175"/>
      <c r="Z49" s="175"/>
      <c r="AA49" s="175"/>
      <c r="AB49" s="175"/>
      <c r="AC49" s="175"/>
      <c r="AD49" s="175"/>
      <c r="AE49" s="175"/>
    </row>
    <row r="50" spans="1:31" s="176" customFormat="1" ht="10.5" x14ac:dyDescent="0.25">
      <c r="A50" s="172" t="s">
        <v>155</v>
      </c>
      <c r="B50" s="173" t="s">
        <v>125</v>
      </c>
      <c r="C50" s="502"/>
      <c r="D50" s="174">
        <v>0</v>
      </c>
      <c r="E50" s="174">
        <v>0</v>
      </c>
      <c r="F50" s="174">
        <v>0</v>
      </c>
      <c r="G50" s="174">
        <v>0</v>
      </c>
      <c r="H50" s="174">
        <v>0</v>
      </c>
      <c r="I50" s="174">
        <v>0</v>
      </c>
      <c r="J50" s="174">
        <v>0</v>
      </c>
      <c r="K50" s="174">
        <v>0</v>
      </c>
      <c r="L50" s="174">
        <v>0</v>
      </c>
      <c r="M50" s="174">
        <v>0</v>
      </c>
      <c r="N50" s="174">
        <v>0</v>
      </c>
      <c r="O50" s="174">
        <v>0</v>
      </c>
      <c r="P50" s="174">
        <v>0</v>
      </c>
      <c r="Q50" s="174">
        <v>0</v>
      </c>
      <c r="R50" s="175"/>
      <c r="S50" s="175"/>
      <c r="T50" s="175"/>
      <c r="U50" s="175"/>
      <c r="V50" s="175"/>
      <c r="W50" s="175"/>
      <c r="X50" s="175"/>
      <c r="Y50" s="175"/>
      <c r="Z50" s="175"/>
      <c r="AA50" s="175"/>
      <c r="AB50" s="175"/>
      <c r="AC50" s="175"/>
      <c r="AD50" s="175"/>
      <c r="AE50" s="175"/>
    </row>
    <row r="51" spans="1:31" s="85" customFormat="1" ht="15" customHeight="1" x14ac:dyDescent="0.3">
      <c r="A51" s="171" t="s">
        <v>156</v>
      </c>
      <c r="B51" s="83">
        <f>SUM(D51:Q51)</f>
        <v>0</v>
      </c>
      <c r="C51" s="502"/>
      <c r="D51" s="174">
        <v>0</v>
      </c>
      <c r="E51" s="174">
        <v>0</v>
      </c>
      <c r="F51" s="174">
        <v>0</v>
      </c>
      <c r="G51" s="174">
        <v>0</v>
      </c>
      <c r="H51" s="174">
        <v>0</v>
      </c>
      <c r="I51" s="174">
        <v>0</v>
      </c>
      <c r="J51" s="174">
        <v>0</v>
      </c>
      <c r="K51" s="174">
        <v>0</v>
      </c>
      <c r="L51" s="174">
        <v>0</v>
      </c>
      <c r="M51" s="174">
        <v>0</v>
      </c>
      <c r="N51" s="174">
        <v>0</v>
      </c>
      <c r="O51" s="174">
        <v>0</v>
      </c>
      <c r="P51" s="174">
        <v>0</v>
      </c>
      <c r="Q51" s="174">
        <v>0</v>
      </c>
      <c r="R51" s="113"/>
      <c r="S51" s="164"/>
      <c r="T51" s="164"/>
      <c r="U51" s="164"/>
      <c r="V51" s="164"/>
      <c r="W51" s="164"/>
      <c r="X51" s="164"/>
      <c r="Y51" s="164"/>
      <c r="Z51" s="164"/>
      <c r="AA51" s="164"/>
      <c r="AB51" s="164"/>
      <c r="AC51" s="164"/>
      <c r="AD51" s="164"/>
      <c r="AE51" s="164"/>
    </row>
    <row r="52" spans="1:31" s="80" customFormat="1" ht="15" customHeight="1" x14ac:dyDescent="0.3">
      <c r="A52" s="190" t="s">
        <v>157</v>
      </c>
      <c r="B52" s="83">
        <f>SUM(D52:Q52)</f>
        <v>0</v>
      </c>
      <c r="C52" s="502"/>
      <c r="D52" s="83">
        <f t="shared" ref="D52:Q52" si="12">D47+D51</f>
        <v>0</v>
      </c>
      <c r="E52" s="83">
        <f t="shared" si="12"/>
        <v>0</v>
      </c>
      <c r="F52" s="83">
        <f t="shared" si="12"/>
        <v>0</v>
      </c>
      <c r="G52" s="83">
        <f t="shared" si="12"/>
        <v>0</v>
      </c>
      <c r="H52" s="83">
        <f t="shared" si="12"/>
        <v>0</v>
      </c>
      <c r="I52" s="83">
        <f t="shared" si="12"/>
        <v>0</v>
      </c>
      <c r="J52" s="83">
        <f t="shared" si="12"/>
        <v>0</v>
      </c>
      <c r="K52" s="83">
        <f t="shared" si="12"/>
        <v>0</v>
      </c>
      <c r="L52" s="83">
        <f t="shared" si="12"/>
        <v>0</v>
      </c>
      <c r="M52" s="83">
        <f t="shared" si="12"/>
        <v>0</v>
      </c>
      <c r="N52" s="83">
        <f t="shared" si="12"/>
        <v>0</v>
      </c>
      <c r="O52" s="83">
        <f t="shared" si="12"/>
        <v>0</v>
      </c>
      <c r="P52" s="83">
        <f t="shared" si="12"/>
        <v>0</v>
      </c>
      <c r="Q52" s="83">
        <f t="shared" si="12"/>
        <v>0</v>
      </c>
      <c r="R52" s="114"/>
      <c r="S52" s="95"/>
      <c r="T52" s="95"/>
      <c r="U52" s="95"/>
      <c r="V52" s="95"/>
      <c r="W52" s="95"/>
      <c r="X52" s="95"/>
      <c r="Y52" s="95"/>
      <c r="Z52" s="95"/>
      <c r="AA52" s="95"/>
      <c r="AB52" s="95"/>
      <c r="AC52" s="95"/>
      <c r="AD52" s="95"/>
      <c r="AE52" s="95"/>
    </row>
    <row r="53" spans="1:31" ht="15" customHeight="1" x14ac:dyDescent="0.35">
      <c r="A53" s="171" t="s">
        <v>158</v>
      </c>
      <c r="B53" s="83">
        <f>SUM(D53:Q53)</f>
        <v>0</v>
      </c>
      <c r="C53" s="502"/>
      <c r="D53" s="123">
        <f>D54*D55</f>
        <v>0</v>
      </c>
      <c r="E53" s="123">
        <f t="shared" ref="E53:Q53" si="13">E54*E55</f>
        <v>0</v>
      </c>
      <c r="F53" s="123">
        <f t="shared" si="13"/>
        <v>0</v>
      </c>
      <c r="G53" s="123">
        <f t="shared" si="13"/>
        <v>0</v>
      </c>
      <c r="H53" s="123">
        <f t="shared" si="13"/>
        <v>0</v>
      </c>
      <c r="I53" s="123">
        <f t="shared" si="13"/>
        <v>0</v>
      </c>
      <c r="J53" s="123">
        <f t="shared" si="13"/>
        <v>0</v>
      </c>
      <c r="K53" s="123">
        <f t="shared" si="13"/>
        <v>0</v>
      </c>
      <c r="L53" s="123">
        <f t="shared" si="13"/>
        <v>0</v>
      </c>
      <c r="M53" s="123">
        <f t="shared" si="13"/>
        <v>0</v>
      </c>
      <c r="N53" s="123">
        <f t="shared" si="13"/>
        <v>0</v>
      </c>
      <c r="O53" s="123">
        <f t="shared" si="13"/>
        <v>0</v>
      </c>
      <c r="P53" s="123">
        <f t="shared" si="13"/>
        <v>0</v>
      </c>
      <c r="Q53" s="123">
        <f t="shared" si="13"/>
        <v>0</v>
      </c>
    </row>
    <row r="54" spans="1:31" s="176" customFormat="1" ht="10.5" x14ac:dyDescent="0.25">
      <c r="A54" s="172" t="s">
        <v>159</v>
      </c>
      <c r="B54" s="173" t="s">
        <v>125</v>
      </c>
      <c r="C54" s="502"/>
      <c r="D54" s="174">
        <v>0</v>
      </c>
      <c r="E54" s="174">
        <v>0</v>
      </c>
      <c r="F54" s="174">
        <v>0</v>
      </c>
      <c r="G54" s="174">
        <v>0</v>
      </c>
      <c r="H54" s="174">
        <v>0</v>
      </c>
      <c r="I54" s="174">
        <v>0</v>
      </c>
      <c r="J54" s="174">
        <v>0</v>
      </c>
      <c r="K54" s="174">
        <v>0</v>
      </c>
      <c r="L54" s="174">
        <v>0</v>
      </c>
      <c r="M54" s="174">
        <v>0</v>
      </c>
      <c r="N54" s="174">
        <v>0</v>
      </c>
      <c r="O54" s="174">
        <v>0</v>
      </c>
      <c r="P54" s="174">
        <v>0</v>
      </c>
      <c r="Q54" s="174">
        <v>0</v>
      </c>
      <c r="R54" s="175"/>
      <c r="S54" s="175"/>
      <c r="T54" s="175"/>
      <c r="U54" s="175"/>
      <c r="V54" s="175"/>
      <c r="W54" s="175"/>
      <c r="X54" s="175"/>
      <c r="Y54" s="175"/>
      <c r="Z54" s="175"/>
      <c r="AA54" s="175"/>
      <c r="AB54" s="175"/>
      <c r="AC54" s="175"/>
      <c r="AD54" s="175"/>
      <c r="AE54" s="175"/>
    </row>
    <row r="55" spans="1:31" s="176" customFormat="1" ht="10.5" x14ac:dyDescent="0.25">
      <c r="A55" s="172" t="s">
        <v>126</v>
      </c>
      <c r="B55" s="173" t="s">
        <v>125</v>
      </c>
      <c r="C55" s="502"/>
      <c r="D55" s="174">
        <v>0</v>
      </c>
      <c r="E55" s="174">
        <v>0</v>
      </c>
      <c r="F55" s="174">
        <v>0</v>
      </c>
      <c r="G55" s="174">
        <v>0</v>
      </c>
      <c r="H55" s="174">
        <v>0</v>
      </c>
      <c r="I55" s="174">
        <v>0</v>
      </c>
      <c r="J55" s="174">
        <v>0</v>
      </c>
      <c r="K55" s="174">
        <v>0</v>
      </c>
      <c r="L55" s="174">
        <v>0</v>
      </c>
      <c r="M55" s="174">
        <v>0</v>
      </c>
      <c r="N55" s="174">
        <v>0</v>
      </c>
      <c r="O55" s="174">
        <v>0</v>
      </c>
      <c r="P55" s="174">
        <v>0</v>
      </c>
      <c r="Q55" s="174">
        <v>0</v>
      </c>
      <c r="R55" s="175"/>
      <c r="S55" s="175"/>
      <c r="T55" s="175"/>
      <c r="U55" s="175"/>
      <c r="V55" s="175"/>
      <c r="W55" s="175"/>
      <c r="X55" s="175"/>
      <c r="Y55" s="175"/>
      <c r="Z55" s="175"/>
      <c r="AA55" s="175"/>
      <c r="AB55" s="175"/>
      <c r="AC55" s="175"/>
      <c r="AD55" s="175"/>
      <c r="AE55" s="175"/>
    </row>
    <row r="56" spans="1:31" ht="15" customHeight="1" x14ac:dyDescent="0.35">
      <c r="A56" s="171" t="s">
        <v>160</v>
      </c>
      <c r="B56" s="83">
        <f t="shared" ref="B56:B62" si="14">SUM(D56:Q56)</f>
        <v>0</v>
      </c>
      <c r="C56" s="502"/>
      <c r="D56" s="174">
        <v>0</v>
      </c>
      <c r="E56" s="174">
        <v>0</v>
      </c>
      <c r="F56" s="174">
        <v>0</v>
      </c>
      <c r="G56" s="174">
        <v>0</v>
      </c>
      <c r="H56" s="174">
        <v>0</v>
      </c>
      <c r="I56" s="174">
        <v>0</v>
      </c>
      <c r="J56" s="174">
        <v>0</v>
      </c>
      <c r="K56" s="174">
        <v>0</v>
      </c>
      <c r="L56" s="174">
        <v>0</v>
      </c>
      <c r="M56" s="174">
        <v>0</v>
      </c>
      <c r="N56" s="174">
        <v>0</v>
      </c>
      <c r="O56" s="174">
        <v>0</v>
      </c>
      <c r="P56" s="174">
        <v>0</v>
      </c>
      <c r="Q56" s="174">
        <v>0</v>
      </c>
    </row>
    <row r="57" spans="1:31" s="85" customFormat="1" ht="15" customHeight="1" x14ac:dyDescent="0.3">
      <c r="A57" s="171" t="s">
        <v>161</v>
      </c>
      <c r="B57" s="83">
        <f t="shared" si="14"/>
        <v>0</v>
      </c>
      <c r="C57" s="502"/>
      <c r="D57" s="174">
        <v>0</v>
      </c>
      <c r="E57" s="174">
        <v>0</v>
      </c>
      <c r="F57" s="174">
        <v>0</v>
      </c>
      <c r="G57" s="174">
        <v>0</v>
      </c>
      <c r="H57" s="174">
        <v>0</v>
      </c>
      <c r="I57" s="174">
        <v>0</v>
      </c>
      <c r="J57" s="174">
        <v>0</v>
      </c>
      <c r="K57" s="174">
        <v>0</v>
      </c>
      <c r="L57" s="174">
        <v>0</v>
      </c>
      <c r="M57" s="174">
        <v>0</v>
      </c>
      <c r="N57" s="174">
        <v>0</v>
      </c>
      <c r="O57" s="174">
        <v>0</v>
      </c>
      <c r="P57" s="174">
        <v>0</v>
      </c>
      <c r="Q57" s="174">
        <v>0</v>
      </c>
      <c r="R57" s="113"/>
      <c r="S57" s="164"/>
      <c r="T57" s="164"/>
      <c r="U57" s="164"/>
      <c r="V57" s="164"/>
      <c r="W57" s="164"/>
      <c r="X57" s="164"/>
      <c r="Y57" s="164"/>
      <c r="Z57" s="164"/>
      <c r="AA57" s="164"/>
      <c r="AB57" s="164"/>
      <c r="AC57" s="164"/>
      <c r="AD57" s="164"/>
      <c r="AE57" s="164"/>
    </row>
    <row r="58" spans="1:31" s="76" customFormat="1" ht="23" x14ac:dyDescent="0.3">
      <c r="A58" s="179" t="s">
        <v>162</v>
      </c>
      <c r="B58" s="83">
        <f t="shared" si="14"/>
        <v>0</v>
      </c>
      <c r="C58" s="502"/>
      <c r="D58" s="174">
        <v>0</v>
      </c>
      <c r="E58" s="174">
        <v>0</v>
      </c>
      <c r="F58" s="174">
        <v>0</v>
      </c>
      <c r="G58" s="174">
        <v>0</v>
      </c>
      <c r="H58" s="174">
        <v>0</v>
      </c>
      <c r="I58" s="174">
        <v>0</v>
      </c>
      <c r="J58" s="174">
        <v>0</v>
      </c>
      <c r="K58" s="174">
        <v>0</v>
      </c>
      <c r="L58" s="174">
        <v>0</v>
      </c>
      <c r="M58" s="174">
        <v>0</v>
      </c>
      <c r="N58" s="174">
        <v>0</v>
      </c>
      <c r="O58" s="174">
        <v>0</v>
      </c>
      <c r="P58" s="174">
        <v>0</v>
      </c>
      <c r="Q58" s="174">
        <v>0</v>
      </c>
      <c r="R58" s="113"/>
      <c r="S58" s="164"/>
      <c r="T58" s="164"/>
      <c r="U58" s="164"/>
      <c r="V58" s="164"/>
      <c r="W58" s="164"/>
      <c r="X58" s="164"/>
      <c r="Y58" s="164"/>
      <c r="Z58" s="164"/>
      <c r="AA58" s="164"/>
      <c r="AB58" s="164"/>
      <c r="AC58" s="164"/>
      <c r="AD58" s="164"/>
      <c r="AE58" s="164"/>
    </row>
    <row r="59" spans="1:31" s="183" customFormat="1" ht="23" x14ac:dyDescent="0.3">
      <c r="A59" s="179" t="s">
        <v>135</v>
      </c>
      <c r="B59" s="83">
        <f t="shared" si="14"/>
        <v>0</v>
      </c>
      <c r="C59" s="502"/>
      <c r="D59" s="174">
        <v>0</v>
      </c>
      <c r="E59" s="174">
        <v>0</v>
      </c>
      <c r="F59" s="174">
        <v>0</v>
      </c>
      <c r="G59" s="174">
        <v>0</v>
      </c>
      <c r="H59" s="174">
        <v>0</v>
      </c>
      <c r="I59" s="174">
        <v>0</v>
      </c>
      <c r="J59" s="174">
        <v>0</v>
      </c>
      <c r="K59" s="174">
        <v>0</v>
      </c>
      <c r="L59" s="174">
        <v>0</v>
      </c>
      <c r="M59" s="174">
        <v>0</v>
      </c>
      <c r="N59" s="174">
        <v>0</v>
      </c>
      <c r="O59" s="174">
        <v>0</v>
      </c>
      <c r="P59" s="174">
        <v>0</v>
      </c>
      <c r="Q59" s="174">
        <v>0</v>
      </c>
      <c r="R59" s="182"/>
      <c r="S59" s="182"/>
      <c r="T59" s="182"/>
      <c r="U59" s="182"/>
      <c r="V59" s="182"/>
      <c r="W59" s="182"/>
      <c r="X59" s="182"/>
      <c r="Y59" s="182"/>
      <c r="Z59" s="182"/>
      <c r="AA59" s="182"/>
      <c r="AB59" s="182"/>
      <c r="AC59" s="182"/>
      <c r="AD59" s="182"/>
      <c r="AE59" s="182"/>
    </row>
    <row r="60" spans="1:31" s="188" customFormat="1" ht="30" customHeight="1" x14ac:dyDescent="0.3">
      <c r="A60" s="191" t="s">
        <v>163</v>
      </c>
      <c r="B60" s="83">
        <f t="shared" si="14"/>
        <v>0</v>
      </c>
      <c r="C60" s="502"/>
      <c r="D60" s="192">
        <f t="shared" ref="D60:Q60" si="15">D46+D52+D53+SUM(D56:D59)</f>
        <v>0</v>
      </c>
      <c r="E60" s="192">
        <f t="shared" si="15"/>
        <v>0</v>
      </c>
      <c r="F60" s="192">
        <f t="shared" si="15"/>
        <v>0</v>
      </c>
      <c r="G60" s="192">
        <f t="shared" si="15"/>
        <v>0</v>
      </c>
      <c r="H60" s="192">
        <f t="shared" si="15"/>
        <v>0</v>
      </c>
      <c r="I60" s="192">
        <f t="shared" si="15"/>
        <v>0</v>
      </c>
      <c r="J60" s="192">
        <f t="shared" si="15"/>
        <v>0</v>
      </c>
      <c r="K60" s="192">
        <f t="shared" si="15"/>
        <v>0</v>
      </c>
      <c r="L60" s="192">
        <f t="shared" si="15"/>
        <v>0</v>
      </c>
      <c r="M60" s="192">
        <f t="shared" si="15"/>
        <v>0</v>
      </c>
      <c r="N60" s="192">
        <f t="shared" si="15"/>
        <v>0</v>
      </c>
      <c r="O60" s="192">
        <f t="shared" si="15"/>
        <v>0</v>
      </c>
      <c r="P60" s="192">
        <f t="shared" si="15"/>
        <v>0</v>
      </c>
      <c r="Q60" s="192">
        <f t="shared" si="15"/>
        <v>0</v>
      </c>
      <c r="R60" s="186"/>
      <c r="S60" s="187"/>
      <c r="T60" s="187"/>
      <c r="U60" s="187"/>
      <c r="V60" s="187"/>
      <c r="W60" s="187"/>
      <c r="X60" s="187"/>
      <c r="Y60" s="187"/>
      <c r="Z60" s="187"/>
      <c r="AA60" s="187"/>
      <c r="AB60" s="187"/>
      <c r="AC60" s="187"/>
      <c r="AD60" s="187"/>
      <c r="AE60" s="187"/>
    </row>
    <row r="61" spans="1:31" s="196" customFormat="1" ht="13.5" x14ac:dyDescent="0.3">
      <c r="A61" s="171" t="s">
        <v>164</v>
      </c>
      <c r="B61" s="83">
        <f t="shared" si="14"/>
        <v>0</v>
      </c>
      <c r="C61" s="502"/>
      <c r="D61" s="193">
        <v>0</v>
      </c>
      <c r="E61" s="193">
        <v>0</v>
      </c>
      <c r="F61" s="193">
        <v>0</v>
      </c>
      <c r="G61" s="193">
        <v>0</v>
      </c>
      <c r="H61" s="193">
        <v>0</v>
      </c>
      <c r="I61" s="193">
        <v>0</v>
      </c>
      <c r="J61" s="193">
        <v>0</v>
      </c>
      <c r="K61" s="193">
        <v>0</v>
      </c>
      <c r="L61" s="193">
        <v>0</v>
      </c>
      <c r="M61" s="193">
        <v>0</v>
      </c>
      <c r="N61" s="193">
        <v>0</v>
      </c>
      <c r="O61" s="193">
        <v>0</v>
      </c>
      <c r="P61" s="193">
        <v>0</v>
      </c>
      <c r="Q61" s="193">
        <v>0</v>
      </c>
      <c r="R61" s="194"/>
      <c r="S61" s="195"/>
      <c r="T61" s="195"/>
      <c r="U61" s="195"/>
      <c r="V61" s="195"/>
      <c r="W61" s="195"/>
      <c r="X61" s="195"/>
      <c r="Y61" s="195"/>
      <c r="Z61" s="195"/>
      <c r="AA61" s="195"/>
      <c r="AB61" s="195"/>
      <c r="AC61" s="195"/>
      <c r="AD61" s="195"/>
      <c r="AE61" s="195"/>
    </row>
    <row r="62" spans="1:31" s="188" customFormat="1" ht="32.25" customHeight="1" x14ac:dyDescent="0.3">
      <c r="A62" s="191" t="s">
        <v>165</v>
      </c>
      <c r="B62" s="83">
        <f t="shared" si="14"/>
        <v>0</v>
      </c>
      <c r="C62" s="503"/>
      <c r="D62" s="192">
        <f t="shared" ref="D62:Q62" si="16">D23-D60</f>
        <v>0</v>
      </c>
      <c r="E62" s="192">
        <f t="shared" si="16"/>
        <v>0</v>
      </c>
      <c r="F62" s="192">
        <f t="shared" si="16"/>
        <v>0</v>
      </c>
      <c r="G62" s="192">
        <f t="shared" si="16"/>
        <v>0</v>
      </c>
      <c r="H62" s="192">
        <f t="shared" si="16"/>
        <v>0</v>
      </c>
      <c r="I62" s="192">
        <f t="shared" si="16"/>
        <v>0</v>
      </c>
      <c r="J62" s="192">
        <f t="shared" si="16"/>
        <v>0</v>
      </c>
      <c r="K62" s="192">
        <f t="shared" si="16"/>
        <v>0</v>
      </c>
      <c r="L62" s="192">
        <f t="shared" si="16"/>
        <v>0</v>
      </c>
      <c r="M62" s="192">
        <f t="shared" si="16"/>
        <v>0</v>
      </c>
      <c r="N62" s="192">
        <f t="shared" si="16"/>
        <v>0</v>
      </c>
      <c r="O62" s="192">
        <f t="shared" si="16"/>
        <v>0</v>
      </c>
      <c r="P62" s="192">
        <f t="shared" si="16"/>
        <v>0</v>
      </c>
      <c r="Q62" s="192">
        <f t="shared" si="16"/>
        <v>0</v>
      </c>
      <c r="R62" s="186"/>
      <c r="S62" s="187"/>
      <c r="T62" s="187"/>
      <c r="U62" s="187"/>
      <c r="V62" s="187"/>
      <c r="W62" s="187"/>
      <c r="X62" s="187"/>
      <c r="Y62" s="187"/>
      <c r="Z62" s="187"/>
      <c r="AA62" s="187"/>
      <c r="AB62" s="187"/>
      <c r="AC62" s="187"/>
      <c r="AD62" s="187"/>
      <c r="AE62" s="187"/>
    </row>
    <row r="64" spans="1:31" ht="15.5" x14ac:dyDescent="0.35">
      <c r="H64" s="161"/>
      <c r="J64" s="161"/>
      <c r="K64" s="161"/>
      <c r="L64" s="161"/>
      <c r="M64" s="161"/>
    </row>
    <row r="65" spans="1:31" s="76" customFormat="1" ht="28.5" customHeight="1" x14ac:dyDescent="0.35">
      <c r="A65" s="524" t="s">
        <v>390</v>
      </c>
      <c r="B65" s="524"/>
      <c r="C65" s="524"/>
      <c r="D65" s="524"/>
      <c r="E65" s="524"/>
      <c r="F65" s="524"/>
      <c r="G65" s="524"/>
      <c r="H65" s="524"/>
      <c r="I65" s="524"/>
      <c r="J65" s="524"/>
      <c r="K65" s="524"/>
      <c r="L65" s="524"/>
      <c r="M65" s="524"/>
      <c r="N65" s="524"/>
      <c r="O65" s="524"/>
      <c r="P65" s="524"/>
      <c r="Q65" s="524"/>
      <c r="R65" s="113"/>
      <c r="S65" s="164"/>
      <c r="T65" s="164"/>
      <c r="U65" s="164"/>
      <c r="V65" s="164"/>
      <c r="W65" s="164"/>
      <c r="X65" s="164"/>
      <c r="Y65" s="164"/>
      <c r="Z65" s="164"/>
      <c r="AA65" s="164"/>
      <c r="AB65" s="164"/>
      <c r="AC65" s="164"/>
      <c r="AD65" s="164"/>
      <c r="AE65" s="164"/>
    </row>
    <row r="66" spans="1:31" s="76" customFormat="1" ht="106.5" customHeight="1" x14ac:dyDescent="0.35">
      <c r="A66" s="529" t="s">
        <v>166</v>
      </c>
      <c r="B66" s="529"/>
      <c r="C66" s="529"/>
      <c r="D66" s="529"/>
      <c r="E66" s="529"/>
      <c r="F66" s="529"/>
      <c r="G66" s="529"/>
      <c r="H66" s="529"/>
      <c r="I66" s="529"/>
      <c r="J66" s="529"/>
      <c r="K66" s="529"/>
      <c r="L66" s="529"/>
      <c r="M66" s="529"/>
      <c r="N66" s="529"/>
      <c r="O66" s="529"/>
      <c r="P66" s="529"/>
      <c r="Q66" s="529"/>
      <c r="R66" s="113"/>
      <c r="S66" s="164"/>
      <c r="T66" s="164"/>
      <c r="U66" s="164"/>
      <c r="V66" s="164"/>
      <c r="W66" s="164"/>
      <c r="X66" s="164"/>
      <c r="Y66" s="164"/>
      <c r="Z66" s="164"/>
      <c r="AA66" s="164"/>
      <c r="AB66" s="164"/>
      <c r="AC66" s="164"/>
      <c r="AD66" s="164"/>
      <c r="AE66" s="164"/>
    </row>
    <row r="67" spans="1:31" s="76" customFormat="1" ht="30.75" customHeight="1" x14ac:dyDescent="0.35">
      <c r="A67" s="525" t="s">
        <v>167</v>
      </c>
      <c r="B67" s="525"/>
      <c r="C67" s="525"/>
      <c r="D67" s="525"/>
      <c r="E67" s="525"/>
      <c r="F67" s="525"/>
      <c r="G67" s="525"/>
      <c r="H67" s="525"/>
      <c r="I67" s="166"/>
      <c r="J67" s="166"/>
      <c r="K67" s="166"/>
      <c r="L67" s="166"/>
      <c r="M67" s="166"/>
      <c r="N67" s="166"/>
      <c r="O67" s="166"/>
      <c r="P67" s="166"/>
      <c r="Q67" s="166"/>
      <c r="R67" s="113"/>
      <c r="S67" s="164"/>
      <c r="T67" s="164"/>
      <c r="U67" s="164"/>
      <c r="V67" s="164"/>
      <c r="W67" s="164"/>
      <c r="X67" s="164"/>
      <c r="Y67" s="164"/>
      <c r="Z67" s="164"/>
      <c r="AA67" s="164"/>
      <c r="AB67" s="164"/>
      <c r="AC67" s="164"/>
      <c r="AD67" s="164"/>
      <c r="AE67" s="164"/>
    </row>
    <row r="68" spans="1:31" s="76" customFormat="1" ht="26.25" customHeight="1" x14ac:dyDescent="0.35">
      <c r="A68" s="165"/>
      <c r="B68" s="198"/>
      <c r="C68" s="199"/>
      <c r="D68" s="526" t="s">
        <v>305</v>
      </c>
      <c r="E68" s="526"/>
      <c r="F68" s="526"/>
      <c r="G68" s="526"/>
      <c r="H68" s="526"/>
      <c r="I68" s="526"/>
      <c r="J68" s="526"/>
      <c r="K68" s="526"/>
      <c r="L68" s="526"/>
      <c r="M68" s="526"/>
      <c r="N68" s="526"/>
      <c r="O68" s="526"/>
      <c r="P68" s="526"/>
      <c r="Q68" s="526"/>
      <c r="R68" s="113"/>
      <c r="S68" s="164"/>
      <c r="T68" s="164"/>
      <c r="U68" s="164"/>
      <c r="V68" s="164"/>
      <c r="W68" s="164"/>
      <c r="X68" s="164"/>
      <c r="Y68" s="164"/>
      <c r="Z68" s="164"/>
      <c r="AA68" s="164"/>
      <c r="AB68" s="164"/>
      <c r="AC68" s="164"/>
      <c r="AD68" s="164"/>
      <c r="AE68" s="164"/>
    </row>
    <row r="69" spans="1:31" s="76" customFormat="1" ht="31.5" customHeight="1" x14ac:dyDescent="0.35">
      <c r="A69" s="167" t="s">
        <v>168</v>
      </c>
      <c r="B69" s="168" t="s">
        <v>95</v>
      </c>
      <c r="C69" s="168">
        <v>0</v>
      </c>
      <c r="D69" s="168">
        <v>1</v>
      </c>
      <c r="E69" s="168">
        <v>2</v>
      </c>
      <c r="F69" s="168">
        <v>3</v>
      </c>
      <c r="G69" s="168">
        <v>4</v>
      </c>
      <c r="H69" s="168">
        <v>5</v>
      </c>
      <c r="I69" s="168">
        <v>6</v>
      </c>
      <c r="J69" s="168">
        <v>7</v>
      </c>
      <c r="K69" s="168">
        <v>8</v>
      </c>
      <c r="L69" s="168">
        <v>9</v>
      </c>
      <c r="M69" s="168">
        <v>10</v>
      </c>
      <c r="N69" s="168">
        <v>11</v>
      </c>
      <c r="O69" s="168">
        <v>12</v>
      </c>
      <c r="P69" s="168">
        <v>13</v>
      </c>
      <c r="Q69" s="168">
        <v>14</v>
      </c>
      <c r="R69" s="200"/>
      <c r="S69" s="201"/>
      <c r="T69" s="201"/>
      <c r="U69" s="201"/>
      <c r="V69" s="201"/>
    </row>
    <row r="70" spans="1:31" s="76" customFormat="1" ht="13.5" x14ac:dyDescent="0.35">
      <c r="A70" s="169" t="s">
        <v>124</v>
      </c>
      <c r="B70" s="170"/>
      <c r="C70" s="501"/>
      <c r="D70" s="170"/>
      <c r="E70" s="170"/>
      <c r="F70" s="170"/>
      <c r="G70" s="170"/>
      <c r="H70" s="170"/>
      <c r="I70" s="170"/>
      <c r="J70" s="170"/>
      <c r="K70" s="170"/>
      <c r="L70" s="170"/>
      <c r="M70" s="170"/>
      <c r="N70" s="170"/>
      <c r="O70" s="170"/>
      <c r="P70" s="170"/>
      <c r="Q70" s="170"/>
      <c r="R70" s="113"/>
      <c r="S70" s="164"/>
      <c r="T70" s="164"/>
      <c r="U70" s="164"/>
      <c r="V70" s="164"/>
      <c r="W70" s="164"/>
      <c r="X70" s="164"/>
      <c r="Y70" s="164"/>
      <c r="Z70" s="164"/>
      <c r="AA70" s="164"/>
      <c r="AB70" s="164"/>
      <c r="AC70" s="164"/>
      <c r="AD70" s="164"/>
      <c r="AE70" s="164"/>
    </row>
    <row r="71" spans="1:31" s="76" customFormat="1" ht="13.5" x14ac:dyDescent="0.3">
      <c r="A71" s="171" t="str">
        <f>A8</f>
        <v>Venituri din taxa gradinita</v>
      </c>
      <c r="B71" s="83">
        <f>SUM(D71:Q71)</f>
        <v>0</v>
      </c>
      <c r="C71" s="502"/>
      <c r="D71" s="123">
        <f>D72*D73</f>
        <v>0</v>
      </c>
      <c r="E71" s="123">
        <f t="shared" ref="E71:Q71" si="17">E72*E73</f>
        <v>0</v>
      </c>
      <c r="F71" s="123">
        <f t="shared" si="17"/>
        <v>0</v>
      </c>
      <c r="G71" s="123">
        <f t="shared" si="17"/>
        <v>0</v>
      </c>
      <c r="H71" s="123">
        <f t="shared" si="17"/>
        <v>0</v>
      </c>
      <c r="I71" s="123">
        <f t="shared" si="17"/>
        <v>0</v>
      </c>
      <c r="J71" s="123">
        <f t="shared" si="17"/>
        <v>0</v>
      </c>
      <c r="K71" s="123">
        <f t="shared" si="17"/>
        <v>0</v>
      </c>
      <c r="L71" s="123">
        <f t="shared" si="17"/>
        <v>0</v>
      </c>
      <c r="M71" s="123">
        <f t="shared" si="17"/>
        <v>0</v>
      </c>
      <c r="N71" s="123">
        <f t="shared" si="17"/>
        <v>0</v>
      </c>
      <c r="O71" s="123">
        <f t="shared" si="17"/>
        <v>0</v>
      </c>
      <c r="P71" s="123">
        <f t="shared" si="17"/>
        <v>0</v>
      </c>
      <c r="Q71" s="123">
        <f t="shared" si="17"/>
        <v>0</v>
      </c>
      <c r="R71" s="113"/>
      <c r="S71" s="164"/>
      <c r="T71" s="164"/>
      <c r="U71" s="164"/>
      <c r="V71" s="164"/>
      <c r="W71" s="164"/>
      <c r="X71" s="164"/>
      <c r="Y71" s="164"/>
      <c r="Z71" s="164"/>
      <c r="AA71" s="164"/>
      <c r="AB71" s="164"/>
      <c r="AC71" s="164"/>
      <c r="AD71" s="164"/>
      <c r="AE71" s="164"/>
    </row>
    <row r="72" spans="1:31" s="176" customFormat="1" ht="11.25" customHeight="1" x14ac:dyDescent="0.25">
      <c r="A72" s="171" t="str">
        <f>A9</f>
        <v xml:space="preserve">   nr copii</v>
      </c>
      <c r="B72" s="173" t="s">
        <v>125</v>
      </c>
      <c r="C72" s="502"/>
      <c r="D72" s="174">
        <v>0</v>
      </c>
      <c r="E72" s="174">
        <v>0</v>
      </c>
      <c r="F72" s="174">
        <v>0</v>
      </c>
      <c r="G72" s="174">
        <v>0</v>
      </c>
      <c r="H72" s="174">
        <v>0</v>
      </c>
      <c r="I72" s="174">
        <v>0</v>
      </c>
      <c r="J72" s="174">
        <v>0</v>
      </c>
      <c r="K72" s="174">
        <v>0</v>
      </c>
      <c r="L72" s="174">
        <v>0</v>
      </c>
      <c r="M72" s="174">
        <v>0</v>
      </c>
      <c r="N72" s="174">
        <v>0</v>
      </c>
      <c r="O72" s="174">
        <v>0</v>
      </c>
      <c r="P72" s="174">
        <v>0</v>
      </c>
      <c r="Q72" s="174">
        <v>0</v>
      </c>
      <c r="R72" s="175"/>
      <c r="S72" s="175"/>
      <c r="T72" s="175"/>
      <c r="U72" s="175"/>
      <c r="V72" s="175"/>
      <c r="W72" s="175"/>
      <c r="X72" s="175"/>
      <c r="Y72" s="175"/>
      <c r="Z72" s="175"/>
      <c r="AA72" s="175"/>
      <c r="AB72" s="175"/>
      <c r="AC72" s="175"/>
      <c r="AD72" s="175"/>
      <c r="AE72" s="175"/>
    </row>
    <row r="73" spans="1:31" s="176" customFormat="1" ht="11.25" customHeight="1" x14ac:dyDescent="0.25">
      <c r="A73" s="171" t="str">
        <f>A10</f>
        <v>taxa anuala</v>
      </c>
      <c r="B73" s="173" t="s">
        <v>125</v>
      </c>
      <c r="C73" s="502"/>
      <c r="D73" s="174">
        <v>0</v>
      </c>
      <c r="E73" s="174">
        <v>0</v>
      </c>
      <c r="F73" s="174">
        <v>0</v>
      </c>
      <c r="G73" s="174">
        <v>0</v>
      </c>
      <c r="H73" s="174">
        <v>0</v>
      </c>
      <c r="I73" s="174">
        <v>0</v>
      </c>
      <c r="J73" s="174">
        <v>0</v>
      </c>
      <c r="K73" s="174">
        <v>0</v>
      </c>
      <c r="L73" s="174">
        <v>0</v>
      </c>
      <c r="M73" s="174">
        <v>0</v>
      </c>
      <c r="N73" s="174">
        <v>0</v>
      </c>
      <c r="O73" s="174">
        <v>0</v>
      </c>
      <c r="P73" s="174">
        <v>0</v>
      </c>
      <c r="Q73" s="174">
        <v>0</v>
      </c>
      <c r="R73" s="175"/>
      <c r="S73" s="175"/>
      <c r="T73" s="175"/>
      <c r="U73" s="175"/>
      <c r="V73" s="175"/>
      <c r="W73" s="175"/>
      <c r="X73" s="175"/>
      <c r="Y73" s="175"/>
      <c r="Z73" s="175"/>
      <c r="AA73" s="175"/>
      <c r="AB73" s="175"/>
      <c r="AC73" s="175"/>
      <c r="AD73" s="175"/>
      <c r="AE73" s="175"/>
    </row>
    <row r="74" spans="1:31" s="76" customFormat="1" ht="13.5" x14ac:dyDescent="0.3">
      <c r="A74" s="167" t="s">
        <v>324</v>
      </c>
      <c r="B74" s="83">
        <f>SUM(D74:Q74)</f>
        <v>0</v>
      </c>
      <c r="C74" s="502"/>
      <c r="D74" s="123">
        <f>D75*D76</f>
        <v>0</v>
      </c>
      <c r="E74" s="123">
        <f t="shared" ref="E74:Q74" si="18">E75*E76</f>
        <v>0</v>
      </c>
      <c r="F74" s="123">
        <f t="shared" si="18"/>
        <v>0</v>
      </c>
      <c r="G74" s="123">
        <f t="shared" si="18"/>
        <v>0</v>
      </c>
      <c r="H74" s="123">
        <f t="shared" si="18"/>
        <v>0</v>
      </c>
      <c r="I74" s="123">
        <f t="shared" si="18"/>
        <v>0</v>
      </c>
      <c r="J74" s="123">
        <f t="shared" si="18"/>
        <v>0</v>
      </c>
      <c r="K74" s="123">
        <f t="shared" si="18"/>
        <v>0</v>
      </c>
      <c r="L74" s="123">
        <f t="shared" si="18"/>
        <v>0</v>
      </c>
      <c r="M74" s="123">
        <f t="shared" si="18"/>
        <v>0</v>
      </c>
      <c r="N74" s="123">
        <f t="shared" si="18"/>
        <v>0</v>
      </c>
      <c r="O74" s="123">
        <f t="shared" si="18"/>
        <v>0</v>
      </c>
      <c r="P74" s="123">
        <f t="shared" si="18"/>
        <v>0</v>
      </c>
      <c r="Q74" s="123">
        <f t="shared" si="18"/>
        <v>0</v>
      </c>
      <c r="R74" s="113"/>
      <c r="S74" s="164"/>
      <c r="T74" s="164"/>
      <c r="U74" s="164"/>
      <c r="V74" s="164"/>
      <c r="W74" s="164"/>
      <c r="X74" s="164"/>
      <c r="Y74" s="164"/>
      <c r="Z74" s="164"/>
      <c r="AA74" s="164"/>
      <c r="AB74" s="164"/>
      <c r="AC74" s="164"/>
      <c r="AD74" s="164"/>
      <c r="AE74" s="164"/>
    </row>
    <row r="75" spans="1:31" s="176" customFormat="1" ht="11.25" customHeight="1" x14ac:dyDescent="0.25">
      <c r="A75" s="172" t="s">
        <v>325</v>
      </c>
      <c r="B75" s="173" t="s">
        <v>125</v>
      </c>
      <c r="C75" s="502"/>
      <c r="D75" s="174">
        <v>0</v>
      </c>
      <c r="E75" s="174">
        <v>0</v>
      </c>
      <c r="F75" s="174">
        <v>0</v>
      </c>
      <c r="G75" s="174">
        <v>0</v>
      </c>
      <c r="H75" s="174">
        <v>0</v>
      </c>
      <c r="I75" s="174">
        <v>0</v>
      </c>
      <c r="J75" s="174">
        <v>0</v>
      </c>
      <c r="K75" s="174">
        <v>0</v>
      </c>
      <c r="L75" s="174">
        <v>0</v>
      </c>
      <c r="M75" s="174">
        <v>0</v>
      </c>
      <c r="N75" s="174">
        <v>0</v>
      </c>
      <c r="O75" s="174">
        <v>0</v>
      </c>
      <c r="P75" s="174">
        <v>0</v>
      </c>
      <c r="Q75" s="174">
        <v>0</v>
      </c>
      <c r="R75" s="175"/>
      <c r="S75" s="175"/>
      <c r="T75" s="175"/>
      <c r="U75" s="175"/>
      <c r="V75" s="175"/>
      <c r="W75" s="175"/>
      <c r="X75" s="175"/>
      <c r="Y75" s="175"/>
      <c r="Z75" s="175"/>
      <c r="AA75" s="175"/>
      <c r="AB75" s="175"/>
      <c r="AC75" s="175"/>
      <c r="AD75" s="175"/>
      <c r="AE75" s="175"/>
    </row>
    <row r="76" spans="1:31" s="176" customFormat="1" ht="11.25" customHeight="1" x14ac:dyDescent="0.25">
      <c r="A76" s="172" t="s">
        <v>326</v>
      </c>
      <c r="B76" s="173" t="s">
        <v>125</v>
      </c>
      <c r="C76" s="502"/>
      <c r="D76" s="174">
        <v>0</v>
      </c>
      <c r="E76" s="174">
        <v>0</v>
      </c>
      <c r="F76" s="174">
        <v>0</v>
      </c>
      <c r="G76" s="174">
        <v>0</v>
      </c>
      <c r="H76" s="174">
        <v>0</v>
      </c>
      <c r="I76" s="174">
        <v>0</v>
      </c>
      <c r="J76" s="174">
        <v>0</v>
      </c>
      <c r="K76" s="174">
        <v>0</v>
      </c>
      <c r="L76" s="174">
        <v>0</v>
      </c>
      <c r="M76" s="174">
        <v>0</v>
      </c>
      <c r="N76" s="174">
        <v>0</v>
      </c>
      <c r="O76" s="174">
        <v>0</v>
      </c>
      <c r="P76" s="174">
        <v>0</v>
      </c>
      <c r="Q76" s="174">
        <v>0</v>
      </c>
      <c r="R76" s="175"/>
      <c r="S76" s="175"/>
      <c r="T76" s="175"/>
      <c r="U76" s="175"/>
      <c r="V76" s="175"/>
      <c r="W76" s="175"/>
      <c r="X76" s="175"/>
      <c r="Y76" s="175"/>
      <c r="Z76" s="175"/>
      <c r="AA76" s="175"/>
      <c r="AB76" s="175"/>
      <c r="AC76" s="175"/>
      <c r="AD76" s="175"/>
      <c r="AE76" s="175"/>
    </row>
    <row r="77" spans="1:31" s="76" customFormat="1" ht="15" customHeight="1" x14ac:dyDescent="0.3">
      <c r="A77" s="171" t="s">
        <v>169</v>
      </c>
      <c r="B77" s="83">
        <f>SUM(D77:Q77)</f>
        <v>0</v>
      </c>
      <c r="C77" s="502"/>
      <c r="D77" s="174">
        <v>0</v>
      </c>
      <c r="E77" s="174">
        <v>0</v>
      </c>
      <c r="F77" s="174">
        <v>0</v>
      </c>
      <c r="G77" s="174">
        <v>0</v>
      </c>
      <c r="H77" s="174">
        <v>0</v>
      </c>
      <c r="I77" s="174">
        <v>0</v>
      </c>
      <c r="J77" s="174">
        <v>0</v>
      </c>
      <c r="K77" s="174">
        <v>0</v>
      </c>
      <c r="L77" s="174">
        <v>0</v>
      </c>
      <c r="M77" s="174">
        <v>0</v>
      </c>
      <c r="N77" s="174">
        <v>0</v>
      </c>
      <c r="O77" s="174">
        <v>0</v>
      </c>
      <c r="P77" s="174">
        <v>0</v>
      </c>
      <c r="Q77" s="174">
        <v>0</v>
      </c>
      <c r="R77" s="113"/>
      <c r="S77" s="164"/>
      <c r="T77" s="164"/>
      <c r="U77" s="164"/>
      <c r="V77" s="164"/>
      <c r="W77" s="164"/>
      <c r="X77" s="164"/>
      <c r="Y77" s="164"/>
      <c r="Z77" s="164"/>
      <c r="AA77" s="164"/>
      <c r="AB77" s="164"/>
      <c r="AC77" s="164"/>
      <c r="AD77" s="164"/>
      <c r="AE77" s="164"/>
    </row>
    <row r="78" spans="1:31" s="76" customFormat="1" ht="15" customHeight="1" x14ac:dyDescent="0.3">
      <c r="A78" s="338" t="s">
        <v>128</v>
      </c>
      <c r="B78" s="83">
        <f>SUM(C78:M78)</f>
        <v>0</v>
      </c>
      <c r="C78" s="502"/>
      <c r="D78" s="174">
        <v>0</v>
      </c>
      <c r="E78" s="174">
        <v>0</v>
      </c>
      <c r="F78" s="174">
        <v>0</v>
      </c>
      <c r="G78" s="174">
        <v>0</v>
      </c>
      <c r="H78" s="174">
        <v>0</v>
      </c>
      <c r="I78" s="174">
        <v>0</v>
      </c>
      <c r="J78" s="174">
        <v>0</v>
      </c>
      <c r="K78" s="174">
        <v>0</v>
      </c>
      <c r="L78" s="174">
        <v>0</v>
      </c>
      <c r="M78" s="174">
        <v>0</v>
      </c>
      <c r="N78" s="174">
        <v>0</v>
      </c>
      <c r="O78" s="174">
        <v>0</v>
      </c>
      <c r="P78" s="174">
        <v>0</v>
      </c>
      <c r="Q78" s="174">
        <v>0</v>
      </c>
      <c r="R78" s="113"/>
      <c r="S78" s="164"/>
      <c r="T78" s="164"/>
      <c r="U78" s="164"/>
      <c r="V78" s="164"/>
      <c r="W78" s="164"/>
      <c r="X78" s="164"/>
      <c r="Y78" s="164"/>
      <c r="Z78" s="164"/>
      <c r="AA78" s="164"/>
      <c r="AB78" s="164"/>
      <c r="AC78" s="164"/>
      <c r="AD78" s="164"/>
      <c r="AE78" s="164"/>
    </row>
    <row r="79" spans="1:31" s="76" customFormat="1" ht="13.5" x14ac:dyDescent="0.3">
      <c r="A79" s="171" t="s">
        <v>170</v>
      </c>
      <c r="B79" s="83">
        <f t="shared" ref="B79:B86" si="19">SUM(D79:Q79)</f>
        <v>0</v>
      </c>
      <c r="C79" s="502"/>
      <c r="D79" s="174">
        <v>0</v>
      </c>
      <c r="E79" s="174">
        <v>0</v>
      </c>
      <c r="F79" s="174">
        <v>0</v>
      </c>
      <c r="G79" s="174">
        <v>0</v>
      </c>
      <c r="H79" s="174">
        <v>0</v>
      </c>
      <c r="I79" s="174">
        <v>0</v>
      </c>
      <c r="J79" s="174">
        <v>0</v>
      </c>
      <c r="K79" s="174">
        <v>0</v>
      </c>
      <c r="L79" s="174">
        <v>0</v>
      </c>
      <c r="M79" s="174">
        <v>0</v>
      </c>
      <c r="N79" s="174">
        <v>0</v>
      </c>
      <c r="O79" s="174">
        <v>0</v>
      </c>
      <c r="P79" s="174">
        <v>0</v>
      </c>
      <c r="Q79" s="174">
        <v>0</v>
      </c>
      <c r="R79" s="113"/>
      <c r="S79" s="164"/>
      <c r="T79" s="164"/>
      <c r="U79" s="164"/>
      <c r="V79" s="164"/>
      <c r="W79" s="164"/>
      <c r="X79" s="164"/>
      <c r="Y79" s="164"/>
      <c r="Z79" s="164"/>
      <c r="AA79" s="164"/>
      <c r="AB79" s="164"/>
      <c r="AC79" s="164"/>
      <c r="AD79" s="164"/>
      <c r="AE79" s="164"/>
    </row>
    <row r="80" spans="1:31" s="76" customFormat="1" ht="13.5" x14ac:dyDescent="0.3">
      <c r="A80" s="171" t="s">
        <v>171</v>
      </c>
      <c r="B80" s="83">
        <f t="shared" si="19"/>
        <v>0</v>
      </c>
      <c r="C80" s="502"/>
      <c r="D80" s="174">
        <v>0</v>
      </c>
      <c r="E80" s="174">
        <v>0</v>
      </c>
      <c r="F80" s="174">
        <v>0</v>
      </c>
      <c r="G80" s="174">
        <v>0</v>
      </c>
      <c r="H80" s="174">
        <v>0</v>
      </c>
      <c r="I80" s="174">
        <v>0</v>
      </c>
      <c r="J80" s="174">
        <v>0</v>
      </c>
      <c r="K80" s="174">
        <v>0</v>
      </c>
      <c r="L80" s="174">
        <v>0</v>
      </c>
      <c r="M80" s="174">
        <v>0</v>
      </c>
      <c r="N80" s="174">
        <v>0</v>
      </c>
      <c r="O80" s="174">
        <v>0</v>
      </c>
      <c r="P80" s="174">
        <v>0</v>
      </c>
      <c r="Q80" s="174">
        <v>0</v>
      </c>
      <c r="R80" s="113"/>
      <c r="S80" s="164"/>
      <c r="T80" s="164"/>
      <c r="U80" s="164"/>
      <c r="V80" s="164"/>
      <c r="W80" s="164"/>
      <c r="X80" s="164"/>
      <c r="Y80" s="164"/>
      <c r="Z80" s="164"/>
      <c r="AA80" s="164"/>
      <c r="AB80" s="164"/>
      <c r="AC80" s="164"/>
      <c r="AD80" s="164"/>
      <c r="AE80" s="164"/>
    </row>
    <row r="81" spans="1:31" s="76" customFormat="1" ht="26" x14ac:dyDescent="0.3">
      <c r="A81" s="171" t="s">
        <v>131</v>
      </c>
      <c r="B81" s="83">
        <f t="shared" si="19"/>
        <v>0</v>
      </c>
      <c r="C81" s="502"/>
      <c r="D81" s="174">
        <v>0</v>
      </c>
      <c r="E81" s="174">
        <v>0</v>
      </c>
      <c r="F81" s="174">
        <v>0</v>
      </c>
      <c r="G81" s="174">
        <v>0</v>
      </c>
      <c r="H81" s="174">
        <v>0</v>
      </c>
      <c r="I81" s="174">
        <v>0</v>
      </c>
      <c r="J81" s="174">
        <v>0</v>
      </c>
      <c r="K81" s="174">
        <v>0</v>
      </c>
      <c r="L81" s="174">
        <v>0</v>
      </c>
      <c r="M81" s="174">
        <v>0</v>
      </c>
      <c r="N81" s="174">
        <v>0</v>
      </c>
      <c r="O81" s="174">
        <v>0</v>
      </c>
      <c r="P81" s="174">
        <v>0</v>
      </c>
      <c r="Q81" s="174">
        <v>0</v>
      </c>
      <c r="R81" s="113"/>
      <c r="S81" s="164"/>
      <c r="T81" s="164"/>
      <c r="U81" s="164"/>
      <c r="V81" s="164"/>
      <c r="W81" s="164"/>
      <c r="X81" s="164"/>
      <c r="Y81" s="164"/>
      <c r="Z81" s="164"/>
      <c r="AA81" s="164"/>
      <c r="AB81" s="164"/>
      <c r="AC81" s="164"/>
      <c r="AD81" s="164"/>
      <c r="AE81" s="164"/>
    </row>
    <row r="82" spans="1:31" s="76" customFormat="1" ht="13.5" x14ac:dyDescent="0.3">
      <c r="A82" s="171" t="s">
        <v>132</v>
      </c>
      <c r="B82" s="83">
        <f t="shared" si="19"/>
        <v>0</v>
      </c>
      <c r="C82" s="502"/>
      <c r="D82" s="174">
        <v>0</v>
      </c>
      <c r="E82" s="174">
        <v>0</v>
      </c>
      <c r="F82" s="174">
        <v>0</v>
      </c>
      <c r="G82" s="174">
        <v>0</v>
      </c>
      <c r="H82" s="174">
        <v>0</v>
      </c>
      <c r="I82" s="174">
        <v>0</v>
      </c>
      <c r="J82" s="174">
        <v>0</v>
      </c>
      <c r="K82" s="174">
        <v>0</v>
      </c>
      <c r="L82" s="174">
        <v>0</v>
      </c>
      <c r="M82" s="174">
        <v>0</v>
      </c>
      <c r="N82" s="174">
        <v>0</v>
      </c>
      <c r="O82" s="174">
        <v>0</v>
      </c>
      <c r="P82" s="174">
        <v>0</v>
      </c>
      <c r="Q82" s="174">
        <v>0</v>
      </c>
      <c r="R82" s="113"/>
      <c r="S82" s="164"/>
      <c r="T82" s="164"/>
      <c r="U82" s="164"/>
      <c r="V82" s="164"/>
      <c r="W82" s="164"/>
      <c r="X82" s="164"/>
      <c r="Y82" s="164"/>
      <c r="Z82" s="164"/>
      <c r="AA82" s="164"/>
      <c r="AB82" s="164"/>
      <c r="AC82" s="164"/>
      <c r="AD82" s="164"/>
      <c r="AE82" s="164"/>
    </row>
    <row r="83" spans="1:31" s="76" customFormat="1" ht="13.5" x14ac:dyDescent="0.3">
      <c r="A83" s="171" t="s">
        <v>172</v>
      </c>
      <c r="B83" s="83">
        <f t="shared" si="19"/>
        <v>0</v>
      </c>
      <c r="C83" s="502"/>
      <c r="D83" s="174">
        <v>0</v>
      </c>
      <c r="E83" s="174">
        <v>0</v>
      </c>
      <c r="F83" s="174">
        <v>0</v>
      </c>
      <c r="G83" s="174">
        <v>0</v>
      </c>
      <c r="H83" s="174">
        <v>0</v>
      </c>
      <c r="I83" s="174">
        <v>0</v>
      </c>
      <c r="J83" s="174">
        <v>0</v>
      </c>
      <c r="K83" s="174">
        <v>0</v>
      </c>
      <c r="L83" s="174">
        <v>0</v>
      </c>
      <c r="M83" s="174">
        <v>0</v>
      </c>
      <c r="N83" s="174">
        <v>0</v>
      </c>
      <c r="O83" s="174">
        <v>0</v>
      </c>
      <c r="P83" s="174">
        <v>0</v>
      </c>
      <c r="Q83" s="174">
        <v>0</v>
      </c>
      <c r="R83" s="113"/>
      <c r="S83" s="164"/>
      <c r="T83" s="164"/>
      <c r="U83" s="164"/>
      <c r="V83" s="164"/>
      <c r="W83" s="164"/>
      <c r="X83" s="164"/>
      <c r="Y83" s="164"/>
      <c r="Z83" s="164"/>
      <c r="AA83" s="164"/>
      <c r="AB83" s="164"/>
      <c r="AC83" s="164"/>
      <c r="AD83" s="164"/>
      <c r="AE83" s="164"/>
    </row>
    <row r="84" spans="1:31" s="76" customFormat="1" ht="23" x14ac:dyDescent="0.3">
      <c r="A84" s="179" t="s">
        <v>173</v>
      </c>
      <c r="B84" s="83">
        <f t="shared" si="19"/>
        <v>0</v>
      </c>
      <c r="C84" s="502"/>
      <c r="D84" s="174">
        <v>0</v>
      </c>
      <c r="E84" s="174">
        <v>0</v>
      </c>
      <c r="F84" s="174">
        <v>0</v>
      </c>
      <c r="G84" s="174">
        <v>0</v>
      </c>
      <c r="H84" s="174">
        <v>0</v>
      </c>
      <c r="I84" s="174">
        <v>0</v>
      </c>
      <c r="J84" s="174">
        <v>0</v>
      </c>
      <c r="K84" s="174">
        <v>0</v>
      </c>
      <c r="L84" s="174">
        <v>0</v>
      </c>
      <c r="M84" s="174">
        <v>0</v>
      </c>
      <c r="N84" s="174">
        <v>0</v>
      </c>
      <c r="O84" s="174">
        <v>0</v>
      </c>
      <c r="P84" s="174">
        <v>0</v>
      </c>
      <c r="Q84" s="174">
        <v>0</v>
      </c>
      <c r="R84" s="113"/>
      <c r="S84" s="164"/>
      <c r="T84" s="164"/>
      <c r="U84" s="164"/>
      <c r="V84" s="164"/>
      <c r="W84" s="164"/>
      <c r="X84" s="164"/>
      <c r="Y84" s="164"/>
      <c r="Z84" s="164"/>
      <c r="AA84" s="164"/>
      <c r="AB84" s="164"/>
      <c r="AC84" s="164"/>
      <c r="AD84" s="164"/>
      <c r="AE84" s="164"/>
    </row>
    <row r="85" spans="1:31" s="183" customFormat="1" ht="23" x14ac:dyDescent="0.3">
      <c r="A85" s="179" t="s">
        <v>174</v>
      </c>
      <c r="B85" s="83">
        <f t="shared" si="19"/>
        <v>0</v>
      </c>
      <c r="C85" s="502"/>
      <c r="D85" s="174">
        <v>0</v>
      </c>
      <c r="E85" s="174">
        <v>0</v>
      </c>
      <c r="F85" s="174">
        <v>0</v>
      </c>
      <c r="G85" s="174">
        <v>0</v>
      </c>
      <c r="H85" s="174">
        <v>0</v>
      </c>
      <c r="I85" s="174">
        <v>0</v>
      </c>
      <c r="J85" s="174">
        <v>0</v>
      </c>
      <c r="K85" s="174">
        <v>0</v>
      </c>
      <c r="L85" s="174">
        <v>0</v>
      </c>
      <c r="M85" s="174">
        <v>0</v>
      </c>
      <c r="N85" s="174">
        <v>0</v>
      </c>
      <c r="O85" s="174">
        <v>0</v>
      </c>
      <c r="P85" s="174">
        <v>0</v>
      </c>
      <c r="Q85" s="174">
        <v>0</v>
      </c>
      <c r="R85" s="182"/>
      <c r="S85" s="182"/>
      <c r="T85" s="182"/>
      <c r="U85" s="182"/>
      <c r="V85" s="182"/>
      <c r="W85" s="182"/>
      <c r="X85" s="182"/>
      <c r="Y85" s="182"/>
      <c r="Z85" s="182"/>
      <c r="AA85" s="182"/>
      <c r="AB85" s="182"/>
      <c r="AC85" s="182"/>
      <c r="AD85" s="182"/>
      <c r="AE85" s="182"/>
    </row>
    <row r="86" spans="1:31" s="188" customFormat="1" ht="26.25" customHeight="1" x14ac:dyDescent="0.3">
      <c r="A86" s="184" t="s">
        <v>136</v>
      </c>
      <c r="B86" s="83">
        <f t="shared" si="19"/>
        <v>0</v>
      </c>
      <c r="C86" s="502"/>
      <c r="D86" s="185">
        <f>D71+D74+SUM(D77:D85)</f>
        <v>0</v>
      </c>
      <c r="E86" s="185">
        <f t="shared" ref="E86:Q86" si="20">E71+E74+SUM(E77:E85)</f>
        <v>0</v>
      </c>
      <c r="F86" s="185">
        <f t="shared" si="20"/>
        <v>0</v>
      </c>
      <c r="G86" s="185">
        <f t="shared" si="20"/>
        <v>0</v>
      </c>
      <c r="H86" s="185">
        <f t="shared" si="20"/>
        <v>0</v>
      </c>
      <c r="I86" s="185">
        <f t="shared" si="20"/>
        <v>0</v>
      </c>
      <c r="J86" s="185">
        <f t="shared" si="20"/>
        <v>0</v>
      </c>
      <c r="K86" s="185">
        <f t="shared" si="20"/>
        <v>0</v>
      </c>
      <c r="L86" s="185">
        <f t="shared" si="20"/>
        <v>0</v>
      </c>
      <c r="M86" s="185">
        <f t="shared" si="20"/>
        <v>0</v>
      </c>
      <c r="N86" s="185">
        <f t="shared" si="20"/>
        <v>0</v>
      </c>
      <c r="O86" s="185">
        <f t="shared" si="20"/>
        <v>0</v>
      </c>
      <c r="P86" s="185">
        <f t="shared" si="20"/>
        <v>0</v>
      </c>
      <c r="Q86" s="185">
        <f t="shared" si="20"/>
        <v>0</v>
      </c>
      <c r="R86" s="186"/>
      <c r="S86" s="187"/>
      <c r="T86" s="187"/>
      <c r="U86" s="187"/>
      <c r="V86" s="187"/>
      <c r="W86" s="187"/>
      <c r="X86" s="187"/>
      <c r="Y86" s="187"/>
      <c r="Z86" s="187"/>
      <c r="AA86" s="187"/>
      <c r="AB86" s="187"/>
      <c r="AC86" s="187"/>
      <c r="AD86" s="187"/>
      <c r="AE86" s="187"/>
    </row>
    <row r="87" spans="1:31" s="80" customFormat="1" ht="14.25" customHeight="1" x14ac:dyDescent="0.3">
      <c r="A87" s="190" t="s">
        <v>137</v>
      </c>
      <c r="B87" s="83"/>
      <c r="C87" s="502"/>
      <c r="D87" s="83"/>
      <c r="E87" s="83"/>
      <c r="F87" s="83"/>
      <c r="G87" s="83"/>
      <c r="H87" s="83"/>
      <c r="I87" s="83"/>
      <c r="J87" s="83"/>
      <c r="K87" s="83"/>
      <c r="L87" s="83"/>
      <c r="M87" s="83"/>
      <c r="N87" s="83"/>
      <c r="O87" s="83"/>
      <c r="P87" s="83"/>
      <c r="Q87" s="83"/>
      <c r="R87" s="114"/>
      <c r="S87" s="95"/>
      <c r="T87" s="95"/>
      <c r="U87" s="95"/>
      <c r="V87" s="95"/>
      <c r="W87" s="95"/>
      <c r="X87" s="95"/>
      <c r="Y87" s="95"/>
      <c r="Z87" s="95"/>
      <c r="AA87" s="95"/>
      <c r="AB87" s="95"/>
      <c r="AC87" s="95"/>
      <c r="AD87" s="95"/>
      <c r="AE87" s="95"/>
    </row>
    <row r="88" spans="1:31" s="85" customFormat="1" ht="13.5" x14ac:dyDescent="0.3">
      <c r="A88" s="171" t="s">
        <v>138</v>
      </c>
      <c r="B88" s="83">
        <f>SUM(D88:Q88)</f>
        <v>0</v>
      </c>
      <c r="C88" s="502"/>
      <c r="D88" s="123">
        <f>D89*D90+D91*D92</f>
        <v>0</v>
      </c>
      <c r="E88" s="123">
        <f t="shared" ref="E88:Q88" si="21">E89*E90+E91*E92</f>
        <v>0</v>
      </c>
      <c r="F88" s="123">
        <f t="shared" si="21"/>
        <v>0</v>
      </c>
      <c r="G88" s="123">
        <f t="shared" si="21"/>
        <v>0</v>
      </c>
      <c r="H88" s="123">
        <f t="shared" si="21"/>
        <v>0</v>
      </c>
      <c r="I88" s="123">
        <f t="shared" si="21"/>
        <v>0</v>
      </c>
      <c r="J88" s="123">
        <f t="shared" si="21"/>
        <v>0</v>
      </c>
      <c r="K88" s="123">
        <f t="shared" si="21"/>
        <v>0</v>
      </c>
      <c r="L88" s="123">
        <f t="shared" si="21"/>
        <v>0</v>
      </c>
      <c r="M88" s="123">
        <f t="shared" si="21"/>
        <v>0</v>
      </c>
      <c r="N88" s="123">
        <f t="shared" si="21"/>
        <v>0</v>
      </c>
      <c r="O88" s="123">
        <f t="shared" si="21"/>
        <v>0</v>
      </c>
      <c r="P88" s="123">
        <f t="shared" si="21"/>
        <v>0</v>
      </c>
      <c r="Q88" s="123">
        <f t="shared" si="21"/>
        <v>0</v>
      </c>
      <c r="R88" s="113"/>
      <c r="S88" s="164"/>
      <c r="T88" s="164"/>
      <c r="U88" s="164"/>
      <c r="V88" s="164"/>
      <c r="W88" s="164"/>
      <c r="X88" s="164"/>
      <c r="Y88" s="164"/>
      <c r="Z88" s="164"/>
      <c r="AA88" s="164"/>
      <c r="AB88" s="164"/>
      <c r="AC88" s="164"/>
      <c r="AD88" s="164"/>
      <c r="AE88" s="164"/>
    </row>
    <row r="89" spans="1:31" s="176" customFormat="1" ht="11.25" customHeight="1" x14ac:dyDescent="0.25">
      <c r="A89" s="172" t="s">
        <v>139</v>
      </c>
      <c r="B89" s="173" t="s">
        <v>125</v>
      </c>
      <c r="C89" s="502"/>
      <c r="D89" s="174">
        <v>0</v>
      </c>
      <c r="E89" s="174">
        <v>0</v>
      </c>
      <c r="F89" s="174">
        <v>0</v>
      </c>
      <c r="G89" s="174">
        <v>0</v>
      </c>
      <c r="H89" s="174">
        <v>0</v>
      </c>
      <c r="I89" s="174">
        <v>0</v>
      </c>
      <c r="J89" s="174">
        <v>0</v>
      </c>
      <c r="K89" s="174">
        <v>0</v>
      </c>
      <c r="L89" s="174">
        <v>0</v>
      </c>
      <c r="M89" s="174">
        <v>0</v>
      </c>
      <c r="N89" s="174">
        <v>0</v>
      </c>
      <c r="O89" s="174">
        <v>0</v>
      </c>
      <c r="P89" s="174">
        <v>0</v>
      </c>
      <c r="Q89" s="174">
        <v>0</v>
      </c>
      <c r="R89" s="175"/>
      <c r="S89" s="175"/>
      <c r="T89" s="175"/>
      <c r="U89" s="175"/>
      <c r="V89" s="175"/>
      <c r="W89" s="175"/>
      <c r="X89" s="175"/>
      <c r="Y89" s="175"/>
      <c r="Z89" s="175"/>
      <c r="AA89" s="175"/>
      <c r="AB89" s="175"/>
      <c r="AC89" s="175"/>
      <c r="AD89" s="175"/>
      <c r="AE89" s="175"/>
    </row>
    <row r="90" spans="1:31" s="176" customFormat="1" ht="11.25" customHeight="1" x14ac:dyDescent="0.25">
      <c r="A90" s="172" t="s">
        <v>140</v>
      </c>
      <c r="B90" s="173" t="s">
        <v>125</v>
      </c>
      <c r="C90" s="502"/>
      <c r="D90" s="174">
        <v>0</v>
      </c>
      <c r="E90" s="174">
        <v>0</v>
      </c>
      <c r="F90" s="174">
        <v>0</v>
      </c>
      <c r="G90" s="174">
        <v>0</v>
      </c>
      <c r="H90" s="174">
        <v>0</v>
      </c>
      <c r="I90" s="174">
        <v>0</v>
      </c>
      <c r="J90" s="174">
        <v>0</v>
      </c>
      <c r="K90" s="174">
        <v>0</v>
      </c>
      <c r="L90" s="174">
        <v>0</v>
      </c>
      <c r="M90" s="174">
        <v>0</v>
      </c>
      <c r="N90" s="174">
        <v>0</v>
      </c>
      <c r="O90" s="174">
        <v>0</v>
      </c>
      <c r="P90" s="174">
        <v>0</v>
      </c>
      <c r="Q90" s="174">
        <v>0</v>
      </c>
      <c r="R90" s="175"/>
      <c r="S90" s="175"/>
      <c r="T90" s="175"/>
      <c r="U90" s="175"/>
      <c r="V90" s="175"/>
      <c r="W90" s="175"/>
      <c r="X90" s="175"/>
      <c r="Y90" s="175"/>
      <c r="Z90" s="175"/>
      <c r="AA90" s="175"/>
      <c r="AB90" s="175"/>
      <c r="AC90" s="175"/>
      <c r="AD90" s="175"/>
      <c r="AE90" s="175"/>
    </row>
    <row r="91" spans="1:31" s="176" customFormat="1" ht="11.25" customHeight="1" x14ac:dyDescent="0.25">
      <c r="A91" s="172" t="s">
        <v>141</v>
      </c>
      <c r="B91" s="173" t="s">
        <v>125</v>
      </c>
      <c r="C91" s="502"/>
      <c r="D91" s="174">
        <v>0</v>
      </c>
      <c r="E91" s="174">
        <v>0</v>
      </c>
      <c r="F91" s="174">
        <v>0</v>
      </c>
      <c r="G91" s="174">
        <v>0</v>
      </c>
      <c r="H91" s="174">
        <v>0</v>
      </c>
      <c r="I91" s="174">
        <v>0</v>
      </c>
      <c r="J91" s="174">
        <v>0</v>
      </c>
      <c r="K91" s="174">
        <v>0</v>
      </c>
      <c r="L91" s="174">
        <v>0</v>
      </c>
      <c r="M91" s="174">
        <v>0</v>
      </c>
      <c r="N91" s="174">
        <v>0</v>
      </c>
      <c r="O91" s="174">
        <v>0</v>
      </c>
      <c r="P91" s="174">
        <v>0</v>
      </c>
      <c r="Q91" s="174">
        <v>0</v>
      </c>
      <c r="R91" s="175"/>
      <c r="S91" s="175"/>
      <c r="T91" s="175"/>
      <c r="U91" s="175"/>
      <c r="V91" s="175"/>
      <c r="W91" s="175"/>
      <c r="X91" s="175"/>
      <c r="Y91" s="175"/>
      <c r="Z91" s="175"/>
      <c r="AA91" s="175"/>
      <c r="AB91" s="175"/>
      <c r="AC91" s="175"/>
      <c r="AD91" s="175"/>
      <c r="AE91" s="175"/>
    </row>
    <row r="92" spans="1:31" s="176" customFormat="1" ht="11.25" customHeight="1" x14ac:dyDescent="0.25">
      <c r="A92" s="172" t="s">
        <v>142</v>
      </c>
      <c r="B92" s="173" t="s">
        <v>125</v>
      </c>
      <c r="C92" s="502"/>
      <c r="D92" s="174">
        <v>0</v>
      </c>
      <c r="E92" s="174">
        <v>0</v>
      </c>
      <c r="F92" s="174">
        <v>0</v>
      </c>
      <c r="G92" s="174">
        <v>0</v>
      </c>
      <c r="H92" s="174">
        <v>0</v>
      </c>
      <c r="I92" s="174">
        <v>0</v>
      </c>
      <c r="J92" s="174">
        <v>0</v>
      </c>
      <c r="K92" s="174">
        <v>0</v>
      </c>
      <c r="L92" s="174">
        <v>0</v>
      </c>
      <c r="M92" s="174">
        <v>0</v>
      </c>
      <c r="N92" s="174">
        <v>0</v>
      </c>
      <c r="O92" s="174">
        <v>0</v>
      </c>
      <c r="P92" s="174">
        <v>0</v>
      </c>
      <c r="Q92" s="174">
        <v>0</v>
      </c>
      <c r="R92" s="175"/>
      <c r="S92" s="175"/>
      <c r="T92" s="175"/>
      <c r="U92" s="175"/>
      <c r="V92" s="175"/>
      <c r="W92" s="175"/>
      <c r="X92" s="175"/>
      <c r="Y92" s="175"/>
      <c r="Z92" s="175"/>
      <c r="AA92" s="175"/>
      <c r="AB92" s="175"/>
      <c r="AC92" s="175"/>
      <c r="AD92" s="175"/>
      <c r="AE92" s="175"/>
    </row>
    <row r="93" spans="1:31" s="85" customFormat="1" ht="13.5" x14ac:dyDescent="0.3">
      <c r="A93" s="171" t="s">
        <v>327</v>
      </c>
      <c r="B93" s="83">
        <f>SUM(D93:Q93)</f>
        <v>0</v>
      </c>
      <c r="C93" s="502"/>
      <c r="D93" s="123">
        <f>D94*D95</f>
        <v>0</v>
      </c>
      <c r="E93" s="123">
        <f t="shared" ref="E93:Q93" si="22">E94*E95</f>
        <v>0</v>
      </c>
      <c r="F93" s="123">
        <f t="shared" si="22"/>
        <v>0</v>
      </c>
      <c r="G93" s="123">
        <f t="shared" si="22"/>
        <v>0</v>
      </c>
      <c r="H93" s="123">
        <f t="shared" si="22"/>
        <v>0</v>
      </c>
      <c r="I93" s="123">
        <f t="shared" si="22"/>
        <v>0</v>
      </c>
      <c r="J93" s="123">
        <f t="shared" si="22"/>
        <v>0</v>
      </c>
      <c r="K93" s="123">
        <f t="shared" si="22"/>
        <v>0</v>
      </c>
      <c r="L93" s="123">
        <f t="shared" si="22"/>
        <v>0</v>
      </c>
      <c r="M93" s="123">
        <f t="shared" si="22"/>
        <v>0</v>
      </c>
      <c r="N93" s="123">
        <f t="shared" si="22"/>
        <v>0</v>
      </c>
      <c r="O93" s="123">
        <f t="shared" si="22"/>
        <v>0</v>
      </c>
      <c r="P93" s="123">
        <f t="shared" si="22"/>
        <v>0</v>
      </c>
      <c r="Q93" s="123">
        <f t="shared" si="22"/>
        <v>0</v>
      </c>
      <c r="R93" s="113"/>
      <c r="S93" s="164"/>
      <c r="T93" s="164"/>
      <c r="U93" s="164"/>
      <c r="V93" s="164"/>
      <c r="W93" s="164"/>
      <c r="X93" s="164"/>
      <c r="Y93" s="164"/>
      <c r="Z93" s="164"/>
      <c r="AA93" s="164"/>
      <c r="AB93" s="164"/>
      <c r="AC93" s="164"/>
      <c r="AD93" s="164"/>
      <c r="AE93" s="164"/>
    </row>
    <row r="94" spans="1:31" s="176" customFormat="1" ht="11.25" customHeight="1" x14ac:dyDescent="0.25">
      <c r="A94" s="172" t="s">
        <v>328</v>
      </c>
      <c r="B94" s="173" t="s">
        <v>125</v>
      </c>
      <c r="C94" s="502"/>
      <c r="D94" s="174">
        <v>0</v>
      </c>
      <c r="E94" s="174">
        <v>0</v>
      </c>
      <c r="F94" s="174">
        <v>0</v>
      </c>
      <c r="G94" s="174">
        <v>0</v>
      </c>
      <c r="H94" s="174">
        <v>0</v>
      </c>
      <c r="I94" s="174">
        <v>0</v>
      </c>
      <c r="J94" s="174">
        <v>0</v>
      </c>
      <c r="K94" s="174">
        <v>0</v>
      </c>
      <c r="L94" s="174">
        <v>0</v>
      </c>
      <c r="M94" s="174">
        <v>0</v>
      </c>
      <c r="N94" s="174">
        <v>0</v>
      </c>
      <c r="O94" s="174">
        <v>0</v>
      </c>
      <c r="P94" s="174">
        <v>0</v>
      </c>
      <c r="Q94" s="174">
        <v>0</v>
      </c>
      <c r="R94" s="175"/>
      <c r="S94" s="175"/>
      <c r="T94" s="175"/>
      <c r="U94" s="175"/>
      <c r="V94" s="175"/>
      <c r="W94" s="175"/>
      <c r="X94" s="175"/>
      <c r="Y94" s="175"/>
      <c r="Z94" s="175"/>
      <c r="AA94" s="175"/>
      <c r="AB94" s="175"/>
      <c r="AC94" s="175"/>
      <c r="AD94" s="175"/>
      <c r="AE94" s="175"/>
    </row>
    <row r="95" spans="1:31" s="176" customFormat="1" ht="11.25" customHeight="1" x14ac:dyDescent="0.25">
      <c r="A95" s="172" t="s">
        <v>143</v>
      </c>
      <c r="B95" s="173" t="s">
        <v>125</v>
      </c>
      <c r="C95" s="502"/>
      <c r="D95" s="174">
        <v>0</v>
      </c>
      <c r="E95" s="174">
        <v>0</v>
      </c>
      <c r="F95" s="174">
        <v>0</v>
      </c>
      <c r="G95" s="174">
        <v>0</v>
      </c>
      <c r="H95" s="174">
        <v>0</v>
      </c>
      <c r="I95" s="174">
        <v>0</v>
      </c>
      <c r="J95" s="174">
        <v>0</v>
      </c>
      <c r="K95" s="174">
        <v>0</v>
      </c>
      <c r="L95" s="174">
        <v>0</v>
      </c>
      <c r="M95" s="174">
        <v>0</v>
      </c>
      <c r="N95" s="174">
        <v>0</v>
      </c>
      <c r="O95" s="174">
        <v>0</v>
      </c>
      <c r="P95" s="174">
        <v>0</v>
      </c>
      <c r="Q95" s="174">
        <v>0</v>
      </c>
      <c r="R95" s="175"/>
      <c r="S95" s="175"/>
      <c r="T95" s="175"/>
      <c r="U95" s="175"/>
      <c r="V95" s="175"/>
      <c r="W95" s="175"/>
      <c r="X95" s="175"/>
      <c r="Y95" s="175"/>
      <c r="Z95" s="175"/>
      <c r="AA95" s="175"/>
      <c r="AB95" s="175"/>
      <c r="AC95" s="175"/>
      <c r="AD95" s="175"/>
      <c r="AE95" s="175"/>
    </row>
    <row r="96" spans="1:31" s="85" customFormat="1" ht="26" x14ac:dyDescent="0.3">
      <c r="A96" s="171" t="s">
        <v>144</v>
      </c>
      <c r="B96" s="83">
        <f>SUM(D96:Q96)</f>
        <v>0</v>
      </c>
      <c r="C96" s="502"/>
      <c r="D96" s="84">
        <v>0</v>
      </c>
      <c r="E96" s="84">
        <v>0</v>
      </c>
      <c r="F96" s="84">
        <v>0</v>
      </c>
      <c r="G96" s="84">
        <v>0</v>
      </c>
      <c r="H96" s="84">
        <v>0</v>
      </c>
      <c r="I96" s="84">
        <v>0</v>
      </c>
      <c r="J96" s="84">
        <v>0</v>
      </c>
      <c r="K96" s="84">
        <v>0</v>
      </c>
      <c r="L96" s="84">
        <v>0</v>
      </c>
      <c r="M96" s="84">
        <v>0</v>
      </c>
      <c r="N96" s="84">
        <v>0</v>
      </c>
      <c r="O96" s="84">
        <v>0</v>
      </c>
      <c r="P96" s="84">
        <v>0</v>
      </c>
      <c r="Q96" s="84">
        <v>0</v>
      </c>
      <c r="R96" s="113"/>
      <c r="S96" s="164"/>
      <c r="T96" s="164"/>
      <c r="U96" s="164"/>
      <c r="V96" s="164"/>
      <c r="W96" s="164"/>
      <c r="X96" s="164"/>
      <c r="Y96" s="164"/>
      <c r="Z96" s="164"/>
      <c r="AA96" s="164"/>
      <c r="AB96" s="164"/>
      <c r="AC96" s="164"/>
      <c r="AD96" s="164"/>
      <c r="AE96" s="164"/>
    </row>
    <row r="97" spans="1:31" s="85" customFormat="1" ht="13.5" x14ac:dyDescent="0.3">
      <c r="A97" s="171" t="s">
        <v>145</v>
      </c>
      <c r="B97" s="83">
        <f>SUM(D97:Q97)</f>
        <v>0</v>
      </c>
      <c r="C97" s="502"/>
      <c r="D97" s="123">
        <f>D98*D99</f>
        <v>0</v>
      </c>
      <c r="E97" s="123">
        <f t="shared" ref="E97:Q97" si="23">E98*E99</f>
        <v>0</v>
      </c>
      <c r="F97" s="123">
        <f t="shared" si="23"/>
        <v>0</v>
      </c>
      <c r="G97" s="123">
        <f t="shared" si="23"/>
        <v>0</v>
      </c>
      <c r="H97" s="123">
        <f t="shared" si="23"/>
        <v>0</v>
      </c>
      <c r="I97" s="123">
        <f t="shared" si="23"/>
        <v>0</v>
      </c>
      <c r="J97" s="123">
        <f t="shared" si="23"/>
        <v>0</v>
      </c>
      <c r="K97" s="123">
        <f t="shared" si="23"/>
        <v>0</v>
      </c>
      <c r="L97" s="123">
        <f t="shared" si="23"/>
        <v>0</v>
      </c>
      <c r="M97" s="123">
        <f t="shared" si="23"/>
        <v>0</v>
      </c>
      <c r="N97" s="123">
        <f t="shared" si="23"/>
        <v>0</v>
      </c>
      <c r="O97" s="123">
        <f t="shared" si="23"/>
        <v>0</v>
      </c>
      <c r="P97" s="123">
        <f t="shared" si="23"/>
        <v>0</v>
      </c>
      <c r="Q97" s="123">
        <f t="shared" si="23"/>
        <v>0</v>
      </c>
      <c r="R97" s="113"/>
      <c r="S97" s="164"/>
      <c r="T97" s="164"/>
      <c r="U97" s="164"/>
      <c r="V97" s="164"/>
      <c r="W97" s="164"/>
      <c r="X97" s="164"/>
      <c r="Y97" s="164"/>
      <c r="Z97" s="164"/>
      <c r="AA97" s="164"/>
      <c r="AB97" s="164"/>
      <c r="AC97" s="164"/>
      <c r="AD97" s="164"/>
      <c r="AE97" s="164"/>
    </row>
    <row r="98" spans="1:31" s="176" customFormat="1" ht="11.25" customHeight="1" x14ac:dyDescent="0.25">
      <c r="A98" s="172" t="s">
        <v>146</v>
      </c>
      <c r="B98" s="173" t="s">
        <v>125</v>
      </c>
      <c r="C98" s="502"/>
      <c r="D98" s="174">
        <v>0</v>
      </c>
      <c r="E98" s="174">
        <v>0</v>
      </c>
      <c r="F98" s="174">
        <v>0</v>
      </c>
      <c r="G98" s="174">
        <v>0</v>
      </c>
      <c r="H98" s="174">
        <v>0</v>
      </c>
      <c r="I98" s="174">
        <v>0</v>
      </c>
      <c r="J98" s="174">
        <v>0</v>
      </c>
      <c r="K98" s="174">
        <v>0</v>
      </c>
      <c r="L98" s="174">
        <v>0</v>
      </c>
      <c r="M98" s="174">
        <v>0</v>
      </c>
      <c r="N98" s="174">
        <v>0</v>
      </c>
      <c r="O98" s="174">
        <v>0</v>
      </c>
      <c r="P98" s="174">
        <v>0</v>
      </c>
      <c r="Q98" s="174">
        <v>0</v>
      </c>
      <c r="R98" s="175"/>
      <c r="S98" s="175"/>
      <c r="T98" s="175"/>
      <c r="U98" s="175"/>
      <c r="V98" s="175"/>
      <c r="W98" s="175"/>
      <c r="X98" s="175"/>
      <c r="Y98" s="175"/>
      <c r="Z98" s="175"/>
      <c r="AA98" s="175"/>
      <c r="AB98" s="175"/>
      <c r="AC98" s="175"/>
      <c r="AD98" s="175"/>
      <c r="AE98" s="175"/>
    </row>
    <row r="99" spans="1:31" s="176" customFormat="1" ht="11.25" customHeight="1" x14ac:dyDescent="0.25">
      <c r="A99" s="172" t="s">
        <v>147</v>
      </c>
      <c r="B99" s="173" t="s">
        <v>125</v>
      </c>
      <c r="C99" s="502"/>
      <c r="D99" s="174">
        <v>0</v>
      </c>
      <c r="E99" s="174">
        <v>0</v>
      </c>
      <c r="F99" s="174">
        <v>0</v>
      </c>
      <c r="G99" s="174">
        <v>0</v>
      </c>
      <c r="H99" s="174">
        <v>0</v>
      </c>
      <c r="I99" s="174">
        <v>0</v>
      </c>
      <c r="J99" s="174">
        <v>0</v>
      </c>
      <c r="K99" s="174">
        <v>0</v>
      </c>
      <c r="L99" s="174">
        <v>0</v>
      </c>
      <c r="M99" s="174">
        <v>0</v>
      </c>
      <c r="N99" s="174">
        <v>0</v>
      </c>
      <c r="O99" s="174">
        <v>0</v>
      </c>
      <c r="P99" s="174">
        <v>0</v>
      </c>
      <c r="Q99" s="174">
        <v>0</v>
      </c>
      <c r="R99" s="175"/>
      <c r="S99" s="175"/>
      <c r="T99" s="175"/>
      <c r="U99" s="175"/>
      <c r="V99" s="175"/>
      <c r="W99" s="175"/>
      <c r="X99" s="175"/>
      <c r="Y99" s="175"/>
      <c r="Z99" s="175"/>
      <c r="AA99" s="175"/>
      <c r="AB99" s="175"/>
      <c r="AC99" s="175"/>
      <c r="AD99" s="175"/>
      <c r="AE99" s="175"/>
    </row>
    <row r="100" spans="1:31" s="85" customFormat="1" ht="13.5" x14ac:dyDescent="0.3">
      <c r="A100" s="171" t="s">
        <v>148</v>
      </c>
      <c r="B100" s="83">
        <f>SUM(D100:Q100)</f>
        <v>0</v>
      </c>
      <c r="C100" s="502"/>
      <c r="D100" s="123">
        <f>D101*D102</f>
        <v>0</v>
      </c>
      <c r="E100" s="123">
        <f t="shared" ref="E100:Q100" si="24">E101*E102</f>
        <v>0</v>
      </c>
      <c r="F100" s="123">
        <f t="shared" si="24"/>
        <v>0</v>
      </c>
      <c r="G100" s="123">
        <f t="shared" si="24"/>
        <v>0</v>
      </c>
      <c r="H100" s="123">
        <f t="shared" si="24"/>
        <v>0</v>
      </c>
      <c r="I100" s="123">
        <f t="shared" si="24"/>
        <v>0</v>
      </c>
      <c r="J100" s="123">
        <f t="shared" si="24"/>
        <v>0</v>
      </c>
      <c r="K100" s="123">
        <f t="shared" si="24"/>
        <v>0</v>
      </c>
      <c r="L100" s="123">
        <f t="shared" si="24"/>
        <v>0</v>
      </c>
      <c r="M100" s="123">
        <f t="shared" si="24"/>
        <v>0</v>
      </c>
      <c r="N100" s="123">
        <f t="shared" si="24"/>
        <v>0</v>
      </c>
      <c r="O100" s="123">
        <f t="shared" si="24"/>
        <v>0</v>
      </c>
      <c r="P100" s="123">
        <f t="shared" si="24"/>
        <v>0</v>
      </c>
      <c r="Q100" s="123">
        <f t="shared" si="24"/>
        <v>0</v>
      </c>
      <c r="R100" s="113"/>
      <c r="S100" s="164"/>
      <c r="T100" s="164"/>
      <c r="U100" s="164"/>
      <c r="V100" s="164"/>
      <c r="W100" s="164"/>
      <c r="X100" s="164"/>
      <c r="Y100" s="164"/>
      <c r="Z100" s="164"/>
      <c r="AA100" s="164"/>
      <c r="AB100" s="164"/>
      <c r="AC100" s="164"/>
      <c r="AD100" s="164"/>
      <c r="AE100" s="164"/>
    </row>
    <row r="101" spans="1:31" s="176" customFormat="1" ht="11.25" customHeight="1" x14ac:dyDescent="0.25">
      <c r="A101" s="172" t="s">
        <v>146</v>
      </c>
      <c r="B101" s="173" t="s">
        <v>125</v>
      </c>
      <c r="C101" s="502"/>
      <c r="D101" s="174">
        <v>0</v>
      </c>
      <c r="E101" s="174">
        <v>0</v>
      </c>
      <c r="F101" s="174">
        <v>0</v>
      </c>
      <c r="G101" s="174">
        <v>0</v>
      </c>
      <c r="H101" s="174">
        <v>0</v>
      </c>
      <c r="I101" s="174">
        <v>0</v>
      </c>
      <c r="J101" s="174">
        <v>0</v>
      </c>
      <c r="K101" s="174">
        <v>0</v>
      </c>
      <c r="L101" s="174">
        <v>0</v>
      </c>
      <c r="M101" s="174">
        <v>0</v>
      </c>
      <c r="N101" s="174">
        <v>0</v>
      </c>
      <c r="O101" s="174">
        <v>0</v>
      </c>
      <c r="P101" s="174">
        <v>0</v>
      </c>
      <c r="Q101" s="174">
        <v>0</v>
      </c>
      <c r="R101" s="175"/>
      <c r="S101" s="175"/>
      <c r="T101" s="175"/>
      <c r="U101" s="175"/>
      <c r="V101" s="175"/>
      <c r="W101" s="175"/>
      <c r="X101" s="175"/>
      <c r="Y101" s="175"/>
      <c r="Z101" s="175"/>
      <c r="AA101" s="175"/>
      <c r="AB101" s="175"/>
      <c r="AC101" s="175"/>
      <c r="AD101" s="175"/>
      <c r="AE101" s="175"/>
    </row>
    <row r="102" spans="1:31" s="176" customFormat="1" ht="11.25" customHeight="1" x14ac:dyDescent="0.25">
      <c r="A102" s="172" t="s">
        <v>147</v>
      </c>
      <c r="B102" s="173" t="s">
        <v>125</v>
      </c>
      <c r="C102" s="502"/>
      <c r="D102" s="174">
        <v>0</v>
      </c>
      <c r="E102" s="174">
        <v>0</v>
      </c>
      <c r="F102" s="174">
        <v>0</v>
      </c>
      <c r="G102" s="174">
        <v>0</v>
      </c>
      <c r="H102" s="174">
        <v>0</v>
      </c>
      <c r="I102" s="174">
        <v>0</v>
      </c>
      <c r="J102" s="174">
        <v>0</v>
      </c>
      <c r="K102" s="174">
        <v>0</v>
      </c>
      <c r="L102" s="174">
        <v>0</v>
      </c>
      <c r="M102" s="174">
        <v>0</v>
      </c>
      <c r="N102" s="174">
        <v>0</v>
      </c>
      <c r="O102" s="174">
        <v>0</v>
      </c>
      <c r="P102" s="174">
        <v>0</v>
      </c>
      <c r="Q102" s="174">
        <v>0</v>
      </c>
      <c r="R102" s="175"/>
      <c r="S102" s="175"/>
      <c r="T102" s="175"/>
      <c r="U102" s="175"/>
      <c r="V102" s="175"/>
      <c r="W102" s="175"/>
      <c r="X102" s="175"/>
      <c r="Y102" s="175"/>
      <c r="Z102" s="175"/>
      <c r="AA102" s="175"/>
      <c r="AB102" s="175"/>
      <c r="AC102" s="175"/>
      <c r="AD102" s="175"/>
      <c r="AE102" s="175"/>
    </row>
    <row r="103" spans="1:31" s="85" customFormat="1" ht="13.5" x14ac:dyDescent="0.3">
      <c r="A103" s="171" t="s">
        <v>149</v>
      </c>
      <c r="B103" s="83">
        <f>SUM(D103:Q103)</f>
        <v>0</v>
      </c>
      <c r="C103" s="502"/>
      <c r="D103" s="123">
        <f>D104*D105</f>
        <v>0</v>
      </c>
      <c r="E103" s="123">
        <f t="shared" ref="E103:Q103" si="25">E104*E105</f>
        <v>0</v>
      </c>
      <c r="F103" s="123">
        <f t="shared" si="25"/>
        <v>0</v>
      </c>
      <c r="G103" s="123">
        <f t="shared" si="25"/>
        <v>0</v>
      </c>
      <c r="H103" s="123">
        <f t="shared" si="25"/>
        <v>0</v>
      </c>
      <c r="I103" s="123">
        <f t="shared" si="25"/>
        <v>0</v>
      </c>
      <c r="J103" s="123">
        <f t="shared" si="25"/>
        <v>0</v>
      </c>
      <c r="K103" s="123">
        <f t="shared" si="25"/>
        <v>0</v>
      </c>
      <c r="L103" s="123">
        <f t="shared" si="25"/>
        <v>0</v>
      </c>
      <c r="M103" s="123">
        <f t="shared" si="25"/>
        <v>0</v>
      </c>
      <c r="N103" s="123">
        <f t="shared" si="25"/>
        <v>0</v>
      </c>
      <c r="O103" s="123">
        <f t="shared" si="25"/>
        <v>0</v>
      </c>
      <c r="P103" s="123">
        <f t="shared" si="25"/>
        <v>0</v>
      </c>
      <c r="Q103" s="123">
        <f t="shared" si="25"/>
        <v>0</v>
      </c>
      <c r="R103" s="113"/>
      <c r="S103" s="164"/>
      <c r="T103" s="164"/>
      <c r="U103" s="164"/>
      <c r="V103" s="164"/>
      <c r="W103" s="164"/>
      <c r="X103" s="164"/>
      <c r="Y103" s="164"/>
      <c r="Z103" s="164"/>
      <c r="AA103" s="164"/>
      <c r="AB103" s="164"/>
      <c r="AC103" s="164"/>
      <c r="AD103" s="164"/>
      <c r="AE103" s="164"/>
    </row>
    <row r="104" spans="1:31" s="176" customFormat="1" ht="11.25" customHeight="1" x14ac:dyDescent="0.25">
      <c r="A104" s="172" t="s">
        <v>146</v>
      </c>
      <c r="B104" s="173" t="s">
        <v>125</v>
      </c>
      <c r="C104" s="502"/>
      <c r="D104" s="174">
        <v>0</v>
      </c>
      <c r="E104" s="174">
        <v>0</v>
      </c>
      <c r="F104" s="174">
        <v>0</v>
      </c>
      <c r="G104" s="174">
        <v>0</v>
      </c>
      <c r="H104" s="174">
        <v>0</v>
      </c>
      <c r="I104" s="174">
        <v>0</v>
      </c>
      <c r="J104" s="174">
        <v>0</v>
      </c>
      <c r="K104" s="174">
        <v>0</v>
      </c>
      <c r="L104" s="174">
        <v>0</v>
      </c>
      <c r="M104" s="174">
        <v>0</v>
      </c>
      <c r="N104" s="174">
        <v>0</v>
      </c>
      <c r="O104" s="174">
        <v>0</v>
      </c>
      <c r="P104" s="174">
        <v>0</v>
      </c>
      <c r="Q104" s="174">
        <v>0</v>
      </c>
      <c r="R104" s="175"/>
      <c r="S104" s="175"/>
      <c r="T104" s="175"/>
      <c r="U104" s="175"/>
      <c r="V104" s="175"/>
      <c r="W104" s="175"/>
      <c r="X104" s="175"/>
      <c r="Y104" s="175"/>
      <c r="Z104" s="175"/>
      <c r="AA104" s="175"/>
      <c r="AB104" s="175"/>
      <c r="AC104" s="175"/>
      <c r="AD104" s="175"/>
      <c r="AE104" s="175"/>
    </row>
    <row r="105" spans="1:31" s="176" customFormat="1" ht="11.25" customHeight="1" x14ac:dyDescent="0.25">
      <c r="A105" s="172" t="s">
        <v>147</v>
      </c>
      <c r="B105" s="173" t="s">
        <v>125</v>
      </c>
      <c r="C105" s="502"/>
      <c r="D105" s="174">
        <v>0</v>
      </c>
      <c r="E105" s="174">
        <v>0</v>
      </c>
      <c r="F105" s="174">
        <v>0</v>
      </c>
      <c r="G105" s="174">
        <v>0</v>
      </c>
      <c r="H105" s="174">
        <v>0</v>
      </c>
      <c r="I105" s="174">
        <v>0</v>
      </c>
      <c r="J105" s="174">
        <v>0</v>
      </c>
      <c r="K105" s="174">
        <v>0</v>
      </c>
      <c r="L105" s="174">
        <v>0</v>
      </c>
      <c r="M105" s="174">
        <v>0</v>
      </c>
      <c r="N105" s="174">
        <v>0</v>
      </c>
      <c r="O105" s="174">
        <v>0</v>
      </c>
      <c r="P105" s="174">
        <v>0</v>
      </c>
      <c r="Q105" s="174">
        <v>0</v>
      </c>
      <c r="R105" s="175"/>
      <c r="S105" s="175"/>
      <c r="T105" s="175"/>
      <c r="U105" s="175"/>
      <c r="V105" s="175"/>
      <c r="W105" s="175"/>
      <c r="X105" s="175"/>
      <c r="Y105" s="175"/>
      <c r="Z105" s="175"/>
      <c r="AA105" s="175"/>
      <c r="AB105" s="175"/>
      <c r="AC105" s="175"/>
      <c r="AD105" s="175"/>
      <c r="AE105" s="175"/>
    </row>
    <row r="106" spans="1:31" s="85" customFormat="1" ht="13.5" x14ac:dyDescent="0.3">
      <c r="A106" s="171" t="s">
        <v>150</v>
      </c>
      <c r="B106" s="83">
        <f>SUM(D106:Q106)</f>
        <v>0</v>
      </c>
      <c r="C106" s="502"/>
      <c r="D106" s="123">
        <f>D107*D108</f>
        <v>0</v>
      </c>
      <c r="E106" s="123">
        <f t="shared" ref="E106:Q106" si="26">E107*E108</f>
        <v>0</v>
      </c>
      <c r="F106" s="123">
        <f t="shared" si="26"/>
        <v>0</v>
      </c>
      <c r="G106" s="123">
        <f t="shared" si="26"/>
        <v>0</v>
      </c>
      <c r="H106" s="123">
        <f t="shared" si="26"/>
        <v>0</v>
      </c>
      <c r="I106" s="123">
        <f t="shared" si="26"/>
        <v>0</v>
      </c>
      <c r="J106" s="123">
        <f t="shared" si="26"/>
        <v>0</v>
      </c>
      <c r="K106" s="123">
        <f t="shared" si="26"/>
        <v>0</v>
      </c>
      <c r="L106" s="123">
        <f t="shared" si="26"/>
        <v>0</v>
      </c>
      <c r="M106" s="123">
        <f t="shared" si="26"/>
        <v>0</v>
      </c>
      <c r="N106" s="123">
        <f t="shared" si="26"/>
        <v>0</v>
      </c>
      <c r="O106" s="123">
        <f t="shared" si="26"/>
        <v>0</v>
      </c>
      <c r="P106" s="123">
        <f t="shared" si="26"/>
        <v>0</v>
      </c>
      <c r="Q106" s="123">
        <f t="shared" si="26"/>
        <v>0</v>
      </c>
      <c r="R106" s="113"/>
      <c r="S106" s="164"/>
      <c r="T106" s="164"/>
      <c r="U106" s="164"/>
      <c r="V106" s="164"/>
      <c r="W106" s="164"/>
      <c r="X106" s="164"/>
      <c r="Y106" s="164"/>
      <c r="Z106" s="164"/>
      <c r="AA106" s="164"/>
      <c r="AB106" s="164"/>
      <c r="AC106" s="164"/>
      <c r="AD106" s="164"/>
      <c r="AE106" s="164"/>
    </row>
    <row r="107" spans="1:31" s="176" customFormat="1" ht="11.25" customHeight="1" x14ac:dyDescent="0.25">
      <c r="A107" s="172" t="s">
        <v>146</v>
      </c>
      <c r="B107" s="173" t="s">
        <v>125</v>
      </c>
      <c r="C107" s="502"/>
      <c r="D107" s="174">
        <v>0</v>
      </c>
      <c r="E107" s="174">
        <v>0</v>
      </c>
      <c r="F107" s="174">
        <v>0</v>
      </c>
      <c r="G107" s="174">
        <v>0</v>
      </c>
      <c r="H107" s="174">
        <v>0</v>
      </c>
      <c r="I107" s="174">
        <v>0</v>
      </c>
      <c r="J107" s="174">
        <v>0</v>
      </c>
      <c r="K107" s="174">
        <v>0</v>
      </c>
      <c r="L107" s="174">
        <v>0</v>
      </c>
      <c r="M107" s="174">
        <v>0</v>
      </c>
      <c r="N107" s="174">
        <v>0</v>
      </c>
      <c r="O107" s="174">
        <v>0</v>
      </c>
      <c r="P107" s="174">
        <v>0</v>
      </c>
      <c r="Q107" s="174">
        <v>0</v>
      </c>
      <c r="R107" s="175"/>
      <c r="S107" s="175"/>
      <c r="T107" s="175"/>
      <c r="U107" s="175"/>
      <c r="V107" s="175"/>
      <c r="W107" s="175"/>
      <c r="X107" s="175"/>
      <c r="Y107" s="175"/>
      <c r="Z107" s="175"/>
      <c r="AA107" s="175"/>
      <c r="AB107" s="175"/>
      <c r="AC107" s="175"/>
      <c r="AD107" s="175"/>
      <c r="AE107" s="175"/>
    </row>
    <row r="108" spans="1:31" s="176" customFormat="1" ht="11.25" customHeight="1" x14ac:dyDescent="0.25">
      <c r="A108" s="172" t="s">
        <v>147</v>
      </c>
      <c r="B108" s="173" t="s">
        <v>125</v>
      </c>
      <c r="C108" s="502"/>
      <c r="D108" s="174">
        <v>0</v>
      </c>
      <c r="E108" s="174">
        <v>0</v>
      </c>
      <c r="F108" s="174">
        <v>0</v>
      </c>
      <c r="G108" s="174">
        <v>0</v>
      </c>
      <c r="H108" s="174">
        <v>0</v>
      </c>
      <c r="I108" s="174">
        <v>0</v>
      </c>
      <c r="J108" s="174">
        <v>0</v>
      </c>
      <c r="K108" s="174">
        <v>0</v>
      </c>
      <c r="L108" s="174">
        <v>0</v>
      </c>
      <c r="M108" s="174">
        <v>0</v>
      </c>
      <c r="N108" s="174">
        <v>0</v>
      </c>
      <c r="O108" s="174">
        <v>0</v>
      </c>
      <c r="P108" s="174">
        <v>0</v>
      </c>
      <c r="Q108" s="174">
        <v>0</v>
      </c>
      <c r="R108" s="175"/>
      <c r="S108" s="175"/>
      <c r="T108" s="175"/>
      <c r="U108" s="175"/>
      <c r="V108" s="175"/>
      <c r="W108" s="175"/>
      <c r="X108" s="175"/>
      <c r="Y108" s="175"/>
      <c r="Z108" s="175"/>
      <c r="AA108" s="175"/>
      <c r="AB108" s="175"/>
      <c r="AC108" s="175"/>
      <c r="AD108" s="175"/>
      <c r="AE108" s="175"/>
    </row>
    <row r="109" spans="1:31" s="80" customFormat="1" ht="16.5" customHeight="1" x14ac:dyDescent="0.3">
      <c r="A109" s="190" t="s">
        <v>151</v>
      </c>
      <c r="B109" s="83">
        <f>SUM(D109:Q109)</f>
        <v>0</v>
      </c>
      <c r="C109" s="502"/>
      <c r="D109" s="83">
        <f>D88+D93+D96+D97+D100+D103+D106</f>
        <v>0</v>
      </c>
      <c r="E109" s="83">
        <f t="shared" ref="E109:Q109" si="27">E88+E93+E96+E97+E100+E103+E106</f>
        <v>0</v>
      </c>
      <c r="F109" s="83">
        <f t="shared" si="27"/>
        <v>0</v>
      </c>
      <c r="G109" s="83">
        <f t="shared" si="27"/>
        <v>0</v>
      </c>
      <c r="H109" s="83">
        <f t="shared" si="27"/>
        <v>0</v>
      </c>
      <c r="I109" s="83">
        <f t="shared" si="27"/>
        <v>0</v>
      </c>
      <c r="J109" s="83">
        <f t="shared" si="27"/>
        <v>0</v>
      </c>
      <c r="K109" s="83">
        <f t="shared" si="27"/>
        <v>0</v>
      </c>
      <c r="L109" s="83">
        <f t="shared" si="27"/>
        <v>0</v>
      </c>
      <c r="M109" s="83">
        <f t="shared" si="27"/>
        <v>0</v>
      </c>
      <c r="N109" s="83">
        <f t="shared" si="27"/>
        <v>0</v>
      </c>
      <c r="O109" s="83">
        <f t="shared" si="27"/>
        <v>0</v>
      </c>
      <c r="P109" s="83">
        <f t="shared" si="27"/>
        <v>0</v>
      </c>
      <c r="Q109" s="83">
        <f t="shared" si="27"/>
        <v>0</v>
      </c>
      <c r="R109" s="114"/>
      <c r="S109" s="95"/>
      <c r="T109" s="95"/>
      <c r="U109" s="95"/>
      <c r="V109" s="95"/>
      <c r="W109" s="95"/>
      <c r="X109" s="95"/>
      <c r="Y109" s="95"/>
      <c r="Z109" s="95"/>
      <c r="AA109" s="95"/>
      <c r="AB109" s="95"/>
      <c r="AC109" s="95"/>
      <c r="AD109" s="95"/>
      <c r="AE109" s="95"/>
    </row>
    <row r="110" spans="1:31" s="85" customFormat="1" ht="13.5" x14ac:dyDescent="0.3">
      <c r="A110" s="171" t="s">
        <v>152</v>
      </c>
      <c r="B110" s="83">
        <f>SUM(D110:Q110)</f>
        <v>0</v>
      </c>
      <c r="C110" s="502"/>
      <c r="D110" s="123">
        <f>D111*D112*D113</f>
        <v>0</v>
      </c>
      <c r="E110" s="123">
        <f t="shared" ref="E110:Q110" si="28">E111*E112*E113</f>
        <v>0</v>
      </c>
      <c r="F110" s="123">
        <f t="shared" si="28"/>
        <v>0</v>
      </c>
      <c r="G110" s="123">
        <f t="shared" si="28"/>
        <v>0</v>
      </c>
      <c r="H110" s="123">
        <f t="shared" si="28"/>
        <v>0</v>
      </c>
      <c r="I110" s="123">
        <f t="shared" si="28"/>
        <v>0</v>
      </c>
      <c r="J110" s="123">
        <f t="shared" si="28"/>
        <v>0</v>
      </c>
      <c r="K110" s="123">
        <f t="shared" si="28"/>
        <v>0</v>
      </c>
      <c r="L110" s="123">
        <f t="shared" si="28"/>
        <v>0</v>
      </c>
      <c r="M110" s="123">
        <f t="shared" si="28"/>
        <v>0</v>
      </c>
      <c r="N110" s="123">
        <f t="shared" si="28"/>
        <v>0</v>
      </c>
      <c r="O110" s="123">
        <f t="shared" si="28"/>
        <v>0</v>
      </c>
      <c r="P110" s="123">
        <f t="shared" si="28"/>
        <v>0</v>
      </c>
      <c r="Q110" s="123">
        <f t="shared" si="28"/>
        <v>0</v>
      </c>
      <c r="R110" s="113"/>
      <c r="S110" s="164"/>
      <c r="T110" s="164"/>
      <c r="U110" s="164"/>
      <c r="V110" s="164"/>
      <c r="W110" s="164"/>
      <c r="X110" s="164"/>
      <c r="Y110" s="164"/>
      <c r="Z110" s="164"/>
      <c r="AA110" s="164"/>
      <c r="AB110" s="164"/>
      <c r="AC110" s="164"/>
      <c r="AD110" s="164"/>
      <c r="AE110" s="164"/>
    </row>
    <row r="111" spans="1:31" s="176" customFormat="1" ht="11.25" customHeight="1" x14ac:dyDescent="0.25">
      <c r="A111" s="172" t="s">
        <v>153</v>
      </c>
      <c r="B111" s="173" t="s">
        <v>125</v>
      </c>
      <c r="C111" s="502"/>
      <c r="D111" s="174">
        <v>0</v>
      </c>
      <c r="E111" s="174">
        <v>0</v>
      </c>
      <c r="F111" s="174">
        <v>0</v>
      </c>
      <c r="G111" s="174">
        <v>0</v>
      </c>
      <c r="H111" s="174">
        <v>0</v>
      </c>
      <c r="I111" s="174">
        <v>0</v>
      </c>
      <c r="J111" s="174">
        <v>0</v>
      </c>
      <c r="K111" s="174">
        <v>0</v>
      </c>
      <c r="L111" s="174">
        <v>0</v>
      </c>
      <c r="M111" s="174">
        <v>0</v>
      </c>
      <c r="N111" s="174">
        <v>0</v>
      </c>
      <c r="O111" s="174">
        <v>0</v>
      </c>
      <c r="P111" s="174">
        <v>0</v>
      </c>
      <c r="Q111" s="174">
        <v>0</v>
      </c>
      <c r="R111" s="175"/>
      <c r="S111" s="175"/>
      <c r="T111" s="175"/>
      <c r="U111" s="175"/>
      <c r="V111" s="175"/>
      <c r="W111" s="175"/>
      <c r="X111" s="175"/>
      <c r="Y111" s="175"/>
      <c r="Z111" s="175"/>
      <c r="AA111" s="175"/>
      <c r="AB111" s="175"/>
      <c r="AC111" s="175"/>
      <c r="AD111" s="175"/>
      <c r="AE111" s="175"/>
    </row>
    <row r="112" spans="1:31" s="176" customFormat="1" ht="11.25" customHeight="1" x14ac:dyDescent="0.25">
      <c r="A112" s="172" t="s">
        <v>154</v>
      </c>
      <c r="B112" s="173" t="s">
        <v>125</v>
      </c>
      <c r="C112" s="502"/>
      <c r="D112" s="174">
        <v>0</v>
      </c>
      <c r="E112" s="174">
        <v>0</v>
      </c>
      <c r="F112" s="174">
        <v>0</v>
      </c>
      <c r="G112" s="174">
        <v>0</v>
      </c>
      <c r="H112" s="174">
        <v>0</v>
      </c>
      <c r="I112" s="174">
        <v>0</v>
      </c>
      <c r="J112" s="174">
        <v>0</v>
      </c>
      <c r="K112" s="174">
        <v>0</v>
      </c>
      <c r="L112" s="174">
        <v>0</v>
      </c>
      <c r="M112" s="174">
        <v>0</v>
      </c>
      <c r="N112" s="174">
        <v>0</v>
      </c>
      <c r="O112" s="174">
        <v>0</v>
      </c>
      <c r="P112" s="174">
        <v>0</v>
      </c>
      <c r="Q112" s="174">
        <v>0</v>
      </c>
      <c r="R112" s="175"/>
      <c r="S112" s="175"/>
      <c r="T112" s="175"/>
      <c r="U112" s="175"/>
      <c r="V112" s="175"/>
      <c r="W112" s="175"/>
      <c r="X112" s="175"/>
      <c r="Y112" s="175"/>
      <c r="Z112" s="175"/>
      <c r="AA112" s="175"/>
      <c r="AB112" s="175"/>
      <c r="AC112" s="175"/>
      <c r="AD112" s="175"/>
      <c r="AE112" s="175"/>
    </row>
    <row r="113" spans="1:31" s="176" customFormat="1" ht="11.25" customHeight="1" x14ac:dyDescent="0.25">
      <c r="A113" s="172" t="s">
        <v>155</v>
      </c>
      <c r="B113" s="173" t="s">
        <v>125</v>
      </c>
      <c r="C113" s="502"/>
      <c r="D113" s="174">
        <v>0</v>
      </c>
      <c r="E113" s="174">
        <v>0</v>
      </c>
      <c r="F113" s="174">
        <v>0</v>
      </c>
      <c r="G113" s="174">
        <v>0</v>
      </c>
      <c r="H113" s="174">
        <v>0</v>
      </c>
      <c r="I113" s="174">
        <v>0</v>
      </c>
      <c r="J113" s="174">
        <v>0</v>
      </c>
      <c r="K113" s="174">
        <v>0</v>
      </c>
      <c r="L113" s="174">
        <v>0</v>
      </c>
      <c r="M113" s="174">
        <v>0</v>
      </c>
      <c r="N113" s="174">
        <v>0</v>
      </c>
      <c r="O113" s="174">
        <v>0</v>
      </c>
      <c r="P113" s="174">
        <v>0</v>
      </c>
      <c r="Q113" s="174">
        <v>0</v>
      </c>
      <c r="R113" s="175"/>
      <c r="S113" s="175"/>
      <c r="T113" s="175"/>
      <c r="U113" s="175"/>
      <c r="V113" s="175"/>
      <c r="W113" s="175"/>
      <c r="X113" s="175"/>
      <c r="Y113" s="175"/>
      <c r="Z113" s="175"/>
      <c r="AA113" s="175"/>
      <c r="AB113" s="175"/>
      <c r="AC113" s="175"/>
      <c r="AD113" s="175"/>
      <c r="AE113" s="175"/>
    </row>
    <row r="114" spans="1:31" s="85" customFormat="1" ht="15" customHeight="1" x14ac:dyDescent="0.3">
      <c r="A114" s="171" t="s">
        <v>156</v>
      </c>
      <c r="B114" s="83">
        <f>SUM(D114:Q114)</f>
        <v>0</v>
      </c>
      <c r="C114" s="502"/>
      <c r="D114" s="174">
        <v>0</v>
      </c>
      <c r="E114" s="174">
        <v>0</v>
      </c>
      <c r="F114" s="174">
        <v>0</v>
      </c>
      <c r="G114" s="174">
        <v>0</v>
      </c>
      <c r="H114" s="174">
        <v>0</v>
      </c>
      <c r="I114" s="174">
        <v>0</v>
      </c>
      <c r="J114" s="174">
        <v>0</v>
      </c>
      <c r="K114" s="174">
        <v>0</v>
      </c>
      <c r="L114" s="174">
        <v>0</v>
      </c>
      <c r="M114" s="174">
        <v>0</v>
      </c>
      <c r="N114" s="174">
        <v>0</v>
      </c>
      <c r="O114" s="174">
        <v>0</v>
      </c>
      <c r="P114" s="174">
        <v>0</v>
      </c>
      <c r="Q114" s="174">
        <v>0</v>
      </c>
      <c r="R114" s="113"/>
      <c r="S114" s="164"/>
      <c r="T114" s="164"/>
      <c r="U114" s="164"/>
      <c r="V114" s="164"/>
      <c r="W114" s="164"/>
      <c r="X114" s="164"/>
      <c r="Y114" s="164"/>
      <c r="Z114" s="164"/>
      <c r="AA114" s="164"/>
      <c r="AB114" s="164"/>
      <c r="AC114" s="164"/>
      <c r="AD114" s="164"/>
      <c r="AE114" s="164"/>
    </row>
    <row r="115" spans="1:31" s="80" customFormat="1" ht="15" customHeight="1" x14ac:dyDescent="0.3">
      <c r="A115" s="190" t="s">
        <v>157</v>
      </c>
      <c r="B115" s="83">
        <f>SUM(D115:Q115)</f>
        <v>0</v>
      </c>
      <c r="C115" s="502"/>
      <c r="D115" s="83">
        <f>D110+D114</f>
        <v>0</v>
      </c>
      <c r="E115" s="83">
        <f t="shared" ref="E115:Q115" si="29">E110+E114</f>
        <v>0</v>
      </c>
      <c r="F115" s="83">
        <f t="shared" si="29"/>
        <v>0</v>
      </c>
      <c r="G115" s="83">
        <f t="shared" si="29"/>
        <v>0</v>
      </c>
      <c r="H115" s="83">
        <f t="shared" si="29"/>
        <v>0</v>
      </c>
      <c r="I115" s="83">
        <f t="shared" si="29"/>
        <v>0</v>
      </c>
      <c r="J115" s="83">
        <f t="shared" si="29"/>
        <v>0</v>
      </c>
      <c r="K115" s="83">
        <f t="shared" si="29"/>
        <v>0</v>
      </c>
      <c r="L115" s="83">
        <f t="shared" si="29"/>
        <v>0</v>
      </c>
      <c r="M115" s="83">
        <f t="shared" si="29"/>
        <v>0</v>
      </c>
      <c r="N115" s="83">
        <f t="shared" si="29"/>
        <v>0</v>
      </c>
      <c r="O115" s="83">
        <f t="shared" si="29"/>
        <v>0</v>
      </c>
      <c r="P115" s="83">
        <f t="shared" si="29"/>
        <v>0</v>
      </c>
      <c r="Q115" s="83">
        <f t="shared" si="29"/>
        <v>0</v>
      </c>
      <c r="R115" s="114"/>
      <c r="S115" s="95"/>
      <c r="T115" s="95"/>
      <c r="U115" s="95"/>
      <c r="V115" s="95"/>
      <c r="W115" s="95"/>
      <c r="X115" s="95"/>
      <c r="Y115" s="95"/>
      <c r="Z115" s="95"/>
      <c r="AA115" s="95"/>
      <c r="AB115" s="95"/>
      <c r="AC115" s="95"/>
      <c r="AD115" s="95"/>
      <c r="AE115" s="95"/>
    </row>
    <row r="116" spans="1:31" ht="15" customHeight="1" x14ac:dyDescent="0.35">
      <c r="A116" s="171" t="s">
        <v>158</v>
      </c>
      <c r="B116" s="83">
        <f>SUM(D116:Q116)</f>
        <v>0</v>
      </c>
      <c r="C116" s="502"/>
      <c r="D116" s="123">
        <f>D117*D118</f>
        <v>0</v>
      </c>
      <c r="E116" s="123">
        <f t="shared" ref="E116:Q116" si="30">E117*E118</f>
        <v>0</v>
      </c>
      <c r="F116" s="123">
        <f t="shared" si="30"/>
        <v>0</v>
      </c>
      <c r="G116" s="123">
        <f t="shared" si="30"/>
        <v>0</v>
      </c>
      <c r="H116" s="123">
        <f t="shared" si="30"/>
        <v>0</v>
      </c>
      <c r="I116" s="123">
        <f t="shared" si="30"/>
        <v>0</v>
      </c>
      <c r="J116" s="123">
        <f t="shared" si="30"/>
        <v>0</v>
      </c>
      <c r="K116" s="123">
        <f t="shared" si="30"/>
        <v>0</v>
      </c>
      <c r="L116" s="123">
        <f t="shared" si="30"/>
        <v>0</v>
      </c>
      <c r="M116" s="123">
        <f t="shared" si="30"/>
        <v>0</v>
      </c>
      <c r="N116" s="123">
        <f t="shared" si="30"/>
        <v>0</v>
      </c>
      <c r="O116" s="123">
        <f t="shared" si="30"/>
        <v>0</v>
      </c>
      <c r="P116" s="123">
        <f t="shared" si="30"/>
        <v>0</v>
      </c>
      <c r="Q116" s="123">
        <f t="shared" si="30"/>
        <v>0</v>
      </c>
    </row>
    <row r="117" spans="1:31" s="176" customFormat="1" ht="11.25" customHeight="1" x14ac:dyDescent="0.25">
      <c r="A117" s="172" t="s">
        <v>159</v>
      </c>
      <c r="B117" s="173" t="s">
        <v>125</v>
      </c>
      <c r="C117" s="502"/>
      <c r="D117" s="174">
        <v>0</v>
      </c>
      <c r="E117" s="174">
        <v>0</v>
      </c>
      <c r="F117" s="174">
        <v>0</v>
      </c>
      <c r="G117" s="174">
        <v>0</v>
      </c>
      <c r="H117" s="174">
        <v>0</v>
      </c>
      <c r="I117" s="174">
        <v>0</v>
      </c>
      <c r="J117" s="174">
        <v>0</v>
      </c>
      <c r="K117" s="174">
        <v>0</v>
      </c>
      <c r="L117" s="174">
        <v>0</v>
      </c>
      <c r="M117" s="174">
        <v>0</v>
      </c>
      <c r="N117" s="174">
        <v>0</v>
      </c>
      <c r="O117" s="174">
        <v>0</v>
      </c>
      <c r="P117" s="174">
        <v>0</v>
      </c>
      <c r="Q117" s="174">
        <v>0</v>
      </c>
      <c r="R117" s="175"/>
      <c r="S117" s="175"/>
      <c r="T117" s="175"/>
      <c r="U117" s="175"/>
      <c r="V117" s="175"/>
      <c r="W117" s="175"/>
      <c r="X117" s="175"/>
      <c r="Y117" s="175"/>
      <c r="Z117" s="175"/>
      <c r="AA117" s="175"/>
      <c r="AB117" s="175"/>
      <c r="AC117" s="175"/>
      <c r="AD117" s="175"/>
      <c r="AE117" s="175"/>
    </row>
    <row r="118" spans="1:31" s="176" customFormat="1" ht="11.25" customHeight="1" x14ac:dyDescent="0.25">
      <c r="A118" s="172" t="s">
        <v>126</v>
      </c>
      <c r="B118" s="173" t="s">
        <v>125</v>
      </c>
      <c r="C118" s="502"/>
      <c r="D118" s="174">
        <v>0</v>
      </c>
      <c r="E118" s="174">
        <v>0</v>
      </c>
      <c r="F118" s="174">
        <v>0</v>
      </c>
      <c r="G118" s="174">
        <v>0</v>
      </c>
      <c r="H118" s="174">
        <v>0</v>
      </c>
      <c r="I118" s="174">
        <v>0</v>
      </c>
      <c r="J118" s="174">
        <v>0</v>
      </c>
      <c r="K118" s="174">
        <v>0</v>
      </c>
      <c r="L118" s="174">
        <v>0</v>
      </c>
      <c r="M118" s="174">
        <v>0</v>
      </c>
      <c r="N118" s="174">
        <v>0</v>
      </c>
      <c r="O118" s="174">
        <v>0</v>
      </c>
      <c r="P118" s="174">
        <v>0</v>
      </c>
      <c r="Q118" s="174">
        <v>0</v>
      </c>
      <c r="R118" s="175"/>
      <c r="S118" s="175"/>
      <c r="T118" s="175"/>
      <c r="U118" s="175"/>
      <c r="V118" s="175"/>
      <c r="W118" s="175"/>
      <c r="X118" s="175"/>
      <c r="Y118" s="175"/>
      <c r="Z118" s="175"/>
      <c r="AA118" s="175"/>
      <c r="AB118" s="175"/>
      <c r="AC118" s="175"/>
      <c r="AD118" s="175"/>
      <c r="AE118" s="175"/>
    </row>
    <row r="119" spans="1:31" ht="15" customHeight="1" x14ac:dyDescent="0.35">
      <c r="A119" s="171" t="s">
        <v>160</v>
      </c>
      <c r="B119" s="83">
        <f t="shared" ref="B119:B125" si="31">SUM(D119:Q119)</f>
        <v>0</v>
      </c>
      <c r="C119" s="502"/>
      <c r="D119" s="174">
        <v>0</v>
      </c>
      <c r="E119" s="174">
        <v>0</v>
      </c>
      <c r="F119" s="174">
        <v>0</v>
      </c>
      <c r="G119" s="174">
        <v>0</v>
      </c>
      <c r="H119" s="174">
        <v>0</v>
      </c>
      <c r="I119" s="174">
        <v>0</v>
      </c>
      <c r="J119" s="174">
        <v>0</v>
      </c>
      <c r="K119" s="174">
        <v>0</v>
      </c>
      <c r="L119" s="174">
        <v>0</v>
      </c>
      <c r="M119" s="174">
        <v>0</v>
      </c>
      <c r="N119" s="174">
        <v>0</v>
      </c>
      <c r="O119" s="174">
        <v>0</v>
      </c>
      <c r="P119" s="174">
        <v>0</v>
      </c>
      <c r="Q119" s="174">
        <v>0</v>
      </c>
    </row>
    <row r="120" spans="1:31" s="85" customFormat="1" ht="15" customHeight="1" x14ac:dyDescent="0.3">
      <c r="A120" s="171" t="s">
        <v>161</v>
      </c>
      <c r="B120" s="83">
        <f t="shared" si="31"/>
        <v>0</v>
      </c>
      <c r="C120" s="502"/>
      <c r="D120" s="174">
        <v>0</v>
      </c>
      <c r="E120" s="174">
        <v>0</v>
      </c>
      <c r="F120" s="174">
        <v>0</v>
      </c>
      <c r="G120" s="174">
        <v>0</v>
      </c>
      <c r="H120" s="174">
        <v>0</v>
      </c>
      <c r="I120" s="174">
        <v>0</v>
      </c>
      <c r="J120" s="174">
        <v>0</v>
      </c>
      <c r="K120" s="174">
        <v>0</v>
      </c>
      <c r="L120" s="174">
        <v>0</v>
      </c>
      <c r="M120" s="174">
        <v>0</v>
      </c>
      <c r="N120" s="174">
        <v>0</v>
      </c>
      <c r="O120" s="174">
        <v>0</v>
      </c>
      <c r="P120" s="174">
        <v>0</v>
      </c>
      <c r="Q120" s="174">
        <v>0</v>
      </c>
      <c r="R120" s="113"/>
      <c r="S120" s="164"/>
      <c r="T120" s="164"/>
      <c r="U120" s="164"/>
      <c r="V120" s="164"/>
      <c r="W120" s="164"/>
      <c r="X120" s="164"/>
      <c r="Y120" s="164"/>
      <c r="Z120" s="164"/>
      <c r="AA120" s="164"/>
      <c r="AB120" s="164"/>
      <c r="AC120" s="164"/>
      <c r="AD120" s="164"/>
      <c r="AE120" s="164"/>
    </row>
    <row r="121" spans="1:31" s="76" customFormat="1" ht="23" x14ac:dyDescent="0.3">
      <c r="A121" s="179" t="s">
        <v>175</v>
      </c>
      <c r="B121" s="83">
        <f t="shared" si="31"/>
        <v>0</v>
      </c>
      <c r="C121" s="502"/>
      <c r="D121" s="174">
        <v>0</v>
      </c>
      <c r="E121" s="174">
        <v>0</v>
      </c>
      <c r="F121" s="174">
        <v>0</v>
      </c>
      <c r="G121" s="174">
        <v>0</v>
      </c>
      <c r="H121" s="174">
        <v>0</v>
      </c>
      <c r="I121" s="174">
        <v>0</v>
      </c>
      <c r="J121" s="174">
        <v>0</v>
      </c>
      <c r="K121" s="174">
        <v>0</v>
      </c>
      <c r="L121" s="174">
        <v>0</v>
      </c>
      <c r="M121" s="174">
        <v>0</v>
      </c>
      <c r="N121" s="174">
        <v>0</v>
      </c>
      <c r="O121" s="174">
        <v>0</v>
      </c>
      <c r="P121" s="174">
        <v>0</v>
      </c>
      <c r="Q121" s="174">
        <v>0</v>
      </c>
      <c r="R121" s="113"/>
      <c r="S121" s="164"/>
      <c r="T121" s="164"/>
      <c r="U121" s="164"/>
      <c r="V121" s="164"/>
      <c r="W121" s="164"/>
      <c r="X121" s="164"/>
      <c r="Y121" s="164"/>
      <c r="Z121" s="164"/>
      <c r="AA121" s="164"/>
      <c r="AB121" s="164"/>
      <c r="AC121" s="164"/>
      <c r="AD121" s="164"/>
      <c r="AE121" s="164"/>
    </row>
    <row r="122" spans="1:31" s="203" customFormat="1" ht="23" x14ac:dyDescent="0.3">
      <c r="A122" s="179" t="s">
        <v>175</v>
      </c>
      <c r="B122" s="83">
        <f t="shared" si="31"/>
        <v>0</v>
      </c>
      <c r="C122" s="502"/>
      <c r="D122" s="174">
        <v>0</v>
      </c>
      <c r="E122" s="174">
        <v>0</v>
      </c>
      <c r="F122" s="174">
        <v>0</v>
      </c>
      <c r="G122" s="174">
        <v>0</v>
      </c>
      <c r="H122" s="174">
        <v>0</v>
      </c>
      <c r="I122" s="174">
        <v>0</v>
      </c>
      <c r="J122" s="174">
        <v>0</v>
      </c>
      <c r="K122" s="174">
        <v>0</v>
      </c>
      <c r="L122" s="174">
        <v>0</v>
      </c>
      <c r="M122" s="174">
        <v>0</v>
      </c>
      <c r="N122" s="174">
        <v>0</v>
      </c>
      <c r="O122" s="174">
        <v>0</v>
      </c>
      <c r="P122" s="174">
        <v>0</v>
      </c>
      <c r="Q122" s="174">
        <v>0</v>
      </c>
      <c r="R122" s="202"/>
      <c r="S122" s="202"/>
      <c r="T122" s="202"/>
      <c r="U122" s="202"/>
      <c r="V122" s="202"/>
      <c r="W122" s="202"/>
      <c r="X122" s="202"/>
      <c r="Y122" s="202"/>
      <c r="Z122" s="202"/>
      <c r="AA122" s="202"/>
      <c r="AB122" s="202"/>
      <c r="AC122" s="202"/>
      <c r="AD122" s="202"/>
      <c r="AE122" s="202"/>
    </row>
    <row r="123" spans="1:31" s="188" customFormat="1" ht="30" customHeight="1" x14ac:dyDescent="0.3">
      <c r="A123" s="191" t="s">
        <v>163</v>
      </c>
      <c r="B123" s="83">
        <f t="shared" si="31"/>
        <v>0</v>
      </c>
      <c r="C123" s="502"/>
      <c r="D123" s="192">
        <f>D109+D115+D116+SUM(D119:D122)</f>
        <v>0</v>
      </c>
      <c r="E123" s="192">
        <f t="shared" ref="E123:Q123" si="32">E109+E115+E116+SUM(E119:E122)</f>
        <v>0</v>
      </c>
      <c r="F123" s="192">
        <f t="shared" si="32"/>
        <v>0</v>
      </c>
      <c r="G123" s="192">
        <f t="shared" si="32"/>
        <v>0</v>
      </c>
      <c r="H123" s="192">
        <f t="shared" si="32"/>
        <v>0</v>
      </c>
      <c r="I123" s="192">
        <f t="shared" si="32"/>
        <v>0</v>
      </c>
      <c r="J123" s="192">
        <f t="shared" si="32"/>
        <v>0</v>
      </c>
      <c r="K123" s="192">
        <f t="shared" si="32"/>
        <v>0</v>
      </c>
      <c r="L123" s="192">
        <f t="shared" si="32"/>
        <v>0</v>
      </c>
      <c r="M123" s="192">
        <f t="shared" si="32"/>
        <v>0</v>
      </c>
      <c r="N123" s="192">
        <f t="shared" si="32"/>
        <v>0</v>
      </c>
      <c r="O123" s="192">
        <f t="shared" si="32"/>
        <v>0</v>
      </c>
      <c r="P123" s="192">
        <f t="shared" si="32"/>
        <v>0</v>
      </c>
      <c r="Q123" s="192">
        <f t="shared" si="32"/>
        <v>0</v>
      </c>
      <c r="R123" s="186"/>
      <c r="S123" s="187"/>
      <c r="T123" s="187"/>
      <c r="U123" s="187"/>
      <c r="V123" s="187"/>
      <c r="W123" s="187"/>
      <c r="X123" s="187"/>
      <c r="Y123" s="187"/>
      <c r="Z123" s="187"/>
      <c r="AA123" s="187"/>
      <c r="AB123" s="187"/>
      <c r="AC123" s="187"/>
      <c r="AD123" s="187"/>
      <c r="AE123" s="187"/>
    </row>
    <row r="124" spans="1:31" s="196" customFormat="1" ht="13.5" x14ac:dyDescent="0.3">
      <c r="A124" s="171" t="s">
        <v>164</v>
      </c>
      <c r="B124" s="83">
        <f t="shared" si="31"/>
        <v>0</v>
      </c>
      <c r="C124" s="502"/>
      <c r="D124" s="193">
        <v>0</v>
      </c>
      <c r="E124" s="193">
        <v>0</v>
      </c>
      <c r="F124" s="193">
        <v>0</v>
      </c>
      <c r="G124" s="193">
        <v>0</v>
      </c>
      <c r="H124" s="193">
        <v>0</v>
      </c>
      <c r="I124" s="193">
        <v>0</v>
      </c>
      <c r="J124" s="193">
        <v>0</v>
      </c>
      <c r="K124" s="193">
        <v>0</v>
      </c>
      <c r="L124" s="193">
        <v>0</v>
      </c>
      <c r="M124" s="193">
        <v>0</v>
      </c>
      <c r="N124" s="193">
        <v>0</v>
      </c>
      <c r="O124" s="193">
        <v>0</v>
      </c>
      <c r="P124" s="193">
        <v>0</v>
      </c>
      <c r="Q124" s="193">
        <v>0</v>
      </c>
      <c r="R124" s="194"/>
      <c r="S124" s="195"/>
      <c r="T124" s="195"/>
      <c r="U124" s="195"/>
      <c r="V124" s="195"/>
      <c r="W124" s="195"/>
      <c r="X124" s="195"/>
      <c r="Y124" s="195"/>
      <c r="Z124" s="195"/>
      <c r="AA124" s="195"/>
      <c r="AB124" s="195"/>
      <c r="AC124" s="195"/>
      <c r="AD124" s="195"/>
      <c r="AE124" s="195"/>
    </row>
    <row r="125" spans="1:31" s="188" customFormat="1" ht="32.25" customHeight="1" x14ac:dyDescent="0.3">
      <c r="A125" s="191" t="s">
        <v>165</v>
      </c>
      <c r="B125" s="83">
        <f t="shared" si="31"/>
        <v>0</v>
      </c>
      <c r="C125" s="503"/>
      <c r="D125" s="192">
        <f t="shared" ref="D125:Q125" si="33">D86-D123</f>
        <v>0</v>
      </c>
      <c r="E125" s="192">
        <f t="shared" si="33"/>
        <v>0</v>
      </c>
      <c r="F125" s="192">
        <f t="shared" si="33"/>
        <v>0</v>
      </c>
      <c r="G125" s="192">
        <f t="shared" si="33"/>
        <v>0</v>
      </c>
      <c r="H125" s="192">
        <f t="shared" si="33"/>
        <v>0</v>
      </c>
      <c r="I125" s="192">
        <f t="shared" si="33"/>
        <v>0</v>
      </c>
      <c r="J125" s="192">
        <f t="shared" si="33"/>
        <v>0</v>
      </c>
      <c r="K125" s="192">
        <f t="shared" si="33"/>
        <v>0</v>
      </c>
      <c r="L125" s="192">
        <f t="shared" si="33"/>
        <v>0</v>
      </c>
      <c r="M125" s="192">
        <f t="shared" si="33"/>
        <v>0</v>
      </c>
      <c r="N125" s="192">
        <f t="shared" si="33"/>
        <v>0</v>
      </c>
      <c r="O125" s="192">
        <f t="shared" si="33"/>
        <v>0</v>
      </c>
      <c r="P125" s="192">
        <f t="shared" si="33"/>
        <v>0</v>
      </c>
      <c r="Q125" s="192">
        <f t="shared" si="33"/>
        <v>0</v>
      </c>
      <c r="R125" s="186"/>
      <c r="S125" s="187"/>
      <c r="T125" s="187"/>
      <c r="U125" s="187"/>
      <c r="V125" s="187"/>
      <c r="W125" s="187"/>
      <c r="X125" s="187"/>
      <c r="Y125" s="187"/>
      <c r="Z125" s="187"/>
      <c r="AA125" s="187"/>
      <c r="AB125" s="187"/>
      <c r="AC125" s="187"/>
      <c r="AD125" s="187"/>
      <c r="AE125" s="187"/>
    </row>
    <row r="128" spans="1:31" ht="30.65" customHeight="1" x14ac:dyDescent="0.35">
      <c r="A128" s="530" t="s">
        <v>391</v>
      </c>
      <c r="B128" s="531"/>
      <c r="C128" s="531"/>
      <c r="D128" s="531"/>
      <c r="E128" s="531"/>
      <c r="F128" s="531"/>
      <c r="G128" s="531"/>
      <c r="H128" s="161"/>
      <c r="J128" s="161"/>
      <c r="K128" s="161"/>
      <c r="L128" s="161"/>
      <c r="M128" s="161"/>
    </row>
    <row r="129" spans="1:31" ht="15" x14ac:dyDescent="0.35">
      <c r="A129" s="204"/>
      <c r="B129" s="168" t="s">
        <v>95</v>
      </c>
      <c r="C129" s="168">
        <v>0</v>
      </c>
      <c r="D129" s="168">
        <v>1</v>
      </c>
      <c r="E129" s="168">
        <v>2</v>
      </c>
      <c r="F129" s="168">
        <v>3</v>
      </c>
      <c r="G129" s="168">
        <v>4</v>
      </c>
      <c r="H129" s="168">
        <v>5</v>
      </c>
      <c r="I129" s="168">
        <v>6</v>
      </c>
      <c r="J129" s="168">
        <v>7</v>
      </c>
      <c r="K129" s="168">
        <v>8</v>
      </c>
      <c r="L129" s="168">
        <v>9</v>
      </c>
      <c r="M129" s="168">
        <v>10</v>
      </c>
      <c r="N129" s="168">
        <v>11</v>
      </c>
      <c r="O129" s="168">
        <v>12</v>
      </c>
      <c r="P129" s="168">
        <v>13</v>
      </c>
      <c r="Q129" s="168">
        <v>14</v>
      </c>
      <c r="R129" s="124"/>
      <c r="S129"/>
      <c r="T129"/>
      <c r="U129"/>
      <c r="V129"/>
      <c r="W129"/>
      <c r="X129"/>
      <c r="Y129"/>
      <c r="Z129"/>
      <c r="AA129"/>
      <c r="AB129"/>
      <c r="AC129"/>
      <c r="AD129"/>
      <c r="AE129"/>
    </row>
    <row r="130" spans="1:31" ht="18" customHeight="1" x14ac:dyDescent="0.35">
      <c r="A130" s="205" t="s">
        <v>176</v>
      </c>
    </row>
    <row r="131" spans="1:31" ht="26" x14ac:dyDescent="0.35">
      <c r="A131" s="206" t="str">
        <f>Investitie!B90</f>
        <v>ASISTENŢĂ FINANCIARĂ NERAMBURSABILĂ SOLICITATĂ</v>
      </c>
      <c r="B131" s="83">
        <f>SUM(D131:G131)</f>
        <v>0</v>
      </c>
      <c r="C131" s="527"/>
      <c r="D131" s="90">
        <f>Investitie!F90</f>
        <v>0</v>
      </c>
      <c r="E131" s="90">
        <f>Investitie!G90</f>
        <v>0</v>
      </c>
      <c r="F131" s="90">
        <f>Investitie!H90</f>
        <v>0</v>
      </c>
      <c r="G131" s="90">
        <f>Investitie!I90</f>
        <v>0</v>
      </c>
      <c r="H131" s="207"/>
      <c r="I131" s="173"/>
      <c r="J131" s="207"/>
      <c r="K131" s="207"/>
      <c r="L131" s="207"/>
      <c r="M131" s="207"/>
      <c r="N131" s="123"/>
      <c r="O131" s="123"/>
      <c r="P131" s="123"/>
      <c r="Q131" s="123"/>
    </row>
    <row r="132" spans="1:31" ht="15.5" x14ac:dyDescent="0.35">
      <c r="A132" s="206" t="str">
        <f>Investitie!B92</f>
        <v>Surse proprii</v>
      </c>
      <c r="B132" s="83">
        <f>SUM(D132:G132)</f>
        <v>0</v>
      </c>
      <c r="C132" s="528"/>
      <c r="D132" s="90">
        <f>Investitie!F92</f>
        <v>0</v>
      </c>
      <c r="E132" s="90">
        <f>Investitie!G92</f>
        <v>0</v>
      </c>
      <c r="F132" s="90">
        <f>Investitie!H92</f>
        <v>0</v>
      </c>
      <c r="G132" s="90">
        <f>Investitie!I92</f>
        <v>0</v>
      </c>
      <c r="H132" s="207"/>
      <c r="I132" s="173"/>
      <c r="J132" s="207"/>
      <c r="K132" s="207"/>
      <c r="L132" s="207"/>
      <c r="M132" s="207"/>
      <c r="N132" s="123"/>
      <c r="O132" s="123"/>
      <c r="P132" s="123"/>
      <c r="Q132" s="123"/>
    </row>
    <row r="133" spans="1:31" ht="26" x14ac:dyDescent="0.35">
      <c r="A133" s="206" t="str">
        <f>Investitie!B93</f>
        <v>Contributie publica (veniturile nete actualizate, pentru proiecte generatoare de venit)</v>
      </c>
      <c r="B133" s="83">
        <f>SUM(D133:G133)</f>
        <v>0</v>
      </c>
      <c r="C133" s="528"/>
      <c r="D133" s="90">
        <f>Investitie!F93</f>
        <v>0</v>
      </c>
      <c r="E133" s="90">
        <f>Investitie!G93</f>
        <v>0</v>
      </c>
      <c r="F133" s="90">
        <f>Investitie!H93</f>
        <v>0</v>
      </c>
      <c r="G133" s="90">
        <f>Investitie!I93</f>
        <v>0</v>
      </c>
      <c r="H133" s="123"/>
      <c r="I133" s="173"/>
      <c r="J133" s="123"/>
      <c r="K133" s="123"/>
      <c r="L133" s="123"/>
      <c r="M133" s="123"/>
      <c r="N133" s="123"/>
      <c r="O133" s="123"/>
      <c r="P133" s="123"/>
      <c r="Q133" s="123"/>
    </row>
    <row r="134" spans="1:31" hidden="1" x14ac:dyDescent="0.35">
      <c r="A134" s="206"/>
      <c r="B134" s="83"/>
      <c r="C134" s="528"/>
      <c r="D134" s="90"/>
      <c r="E134" s="90"/>
      <c r="F134" s="90"/>
      <c r="G134" s="90"/>
      <c r="H134" s="123"/>
      <c r="I134" s="173"/>
      <c r="J134" s="123"/>
      <c r="K134" s="123"/>
      <c r="L134" s="123"/>
      <c r="M134" s="123"/>
      <c r="N134" s="123"/>
      <c r="O134" s="123"/>
      <c r="P134" s="123"/>
      <c r="Q134" s="123"/>
    </row>
    <row r="135" spans="1:31" x14ac:dyDescent="0.35">
      <c r="A135" s="206" t="str">
        <f>Investitie!B94</f>
        <v>Imprumuturi bancare (surse imprumutate)</v>
      </c>
      <c r="B135" s="83">
        <f>SUM(D135:G135)</f>
        <v>0</v>
      </c>
      <c r="C135" s="528"/>
      <c r="D135" s="90">
        <f>Investitie!F94</f>
        <v>0</v>
      </c>
      <c r="E135" s="90">
        <f>Investitie!G94</f>
        <v>0</v>
      </c>
      <c r="F135" s="90">
        <f>Investitie!H94</f>
        <v>0</v>
      </c>
      <c r="G135" s="90">
        <f>Investitie!I94</f>
        <v>0</v>
      </c>
      <c r="H135" s="123"/>
      <c r="I135" s="173"/>
      <c r="J135" s="123"/>
      <c r="K135" s="123"/>
      <c r="L135" s="123"/>
      <c r="M135" s="123"/>
      <c r="N135" s="123"/>
      <c r="O135" s="123"/>
      <c r="P135" s="123"/>
      <c r="Q135" s="123"/>
    </row>
    <row r="136" spans="1:31" s="1" customFormat="1" ht="26" x14ac:dyDescent="0.3">
      <c r="A136" s="208" t="s">
        <v>177</v>
      </c>
      <c r="B136" s="83">
        <f>SUM(B131:B135)</f>
        <v>0</v>
      </c>
      <c r="C136" s="528"/>
      <c r="D136" s="83">
        <f>SUM(D131:D135)</f>
        <v>0</v>
      </c>
      <c r="E136" s="83">
        <f>SUM(E131:E135)</f>
        <v>0</v>
      </c>
      <c r="F136" s="83">
        <f>SUM(F131:F135)</f>
        <v>0</v>
      </c>
      <c r="G136" s="83">
        <f>SUM(G131:G135)</f>
        <v>0</v>
      </c>
      <c r="H136" s="83"/>
      <c r="I136" s="209"/>
      <c r="J136" s="83"/>
      <c r="K136" s="83"/>
      <c r="L136" s="83"/>
      <c r="M136" s="83"/>
      <c r="N136" s="83"/>
      <c r="O136" s="83"/>
      <c r="P136" s="83"/>
      <c r="Q136" s="83"/>
      <c r="R136" s="210"/>
      <c r="S136" s="211"/>
      <c r="T136" s="211"/>
      <c r="U136" s="211"/>
      <c r="V136" s="211"/>
      <c r="W136" s="211"/>
      <c r="X136" s="211"/>
      <c r="Y136" s="211"/>
      <c r="Z136" s="211"/>
      <c r="AA136" s="211"/>
      <c r="AB136" s="211"/>
      <c r="AC136" s="211"/>
      <c r="AD136" s="211"/>
      <c r="AE136" s="211"/>
    </row>
    <row r="137" spans="1:31" s="1" customFormat="1" ht="13" x14ac:dyDescent="0.3">
      <c r="A137" s="205"/>
      <c r="B137" s="106"/>
      <c r="C137" s="528"/>
      <c r="D137" s="106"/>
      <c r="E137" s="106"/>
      <c r="F137" s="106"/>
      <c r="G137" s="106"/>
      <c r="H137" s="106"/>
      <c r="I137" s="212"/>
      <c r="J137" s="106"/>
      <c r="K137" s="106"/>
      <c r="L137" s="106"/>
      <c r="M137" s="106"/>
      <c r="N137" s="106"/>
      <c r="O137" s="106"/>
      <c r="P137" s="106"/>
      <c r="Q137" s="106"/>
      <c r="R137" s="210"/>
      <c r="S137" s="211"/>
      <c r="T137" s="211"/>
      <c r="U137" s="211"/>
      <c r="V137" s="211"/>
      <c r="W137" s="211"/>
      <c r="X137" s="211"/>
      <c r="Y137" s="211"/>
      <c r="Z137" s="211"/>
      <c r="AA137" s="211"/>
      <c r="AB137" s="211"/>
      <c r="AC137" s="211"/>
      <c r="AD137" s="211"/>
      <c r="AE137" s="211"/>
    </row>
    <row r="138" spans="1:31" s="1" customFormat="1" ht="13" x14ac:dyDescent="0.3">
      <c r="A138" s="205" t="s">
        <v>178</v>
      </c>
      <c r="B138" s="106"/>
      <c r="C138" s="528"/>
      <c r="D138" s="106"/>
      <c r="E138" s="106"/>
      <c r="F138" s="106"/>
      <c r="G138" s="106"/>
      <c r="H138" s="106"/>
      <c r="I138" s="212"/>
      <c r="J138" s="106"/>
      <c r="K138" s="106"/>
      <c r="L138" s="106"/>
      <c r="M138" s="106"/>
      <c r="N138" s="106"/>
      <c r="O138" s="106"/>
      <c r="P138" s="106"/>
      <c r="Q138" s="106"/>
      <c r="R138" s="210"/>
      <c r="S138" s="211"/>
      <c r="T138" s="211"/>
      <c r="U138" s="211"/>
      <c r="V138" s="211"/>
      <c r="W138" s="211"/>
      <c r="X138" s="211"/>
      <c r="Y138" s="211"/>
      <c r="Z138" s="211"/>
      <c r="AA138" s="211"/>
      <c r="AB138" s="211"/>
      <c r="AC138" s="211"/>
      <c r="AD138" s="211"/>
      <c r="AE138" s="211"/>
    </row>
    <row r="139" spans="1:31" x14ac:dyDescent="0.35">
      <c r="A139" s="206" t="s">
        <v>179</v>
      </c>
      <c r="B139" s="123">
        <f>SUM(D139:Q139)</f>
        <v>0</v>
      </c>
      <c r="C139" s="528"/>
      <c r="D139" s="90">
        <f>Investitie!F100</f>
        <v>0</v>
      </c>
      <c r="E139" s="90">
        <f>Investitie!G100</f>
        <v>0</v>
      </c>
      <c r="F139" s="90">
        <f>Investitie!H100</f>
        <v>0</v>
      </c>
      <c r="G139" s="90">
        <f>Investitie!I100</f>
        <v>0</v>
      </c>
      <c r="H139" s="90">
        <f>Investitie!J100</f>
        <v>0</v>
      </c>
      <c r="I139" s="90">
        <f>Investitie!K100</f>
        <v>0</v>
      </c>
      <c r="J139" s="90">
        <f>Investitie!L100</f>
        <v>0</v>
      </c>
      <c r="K139" s="90">
        <f>Investitie!M100</f>
        <v>0</v>
      </c>
      <c r="L139" s="90">
        <f>Investitie!N100</f>
        <v>0</v>
      </c>
      <c r="M139" s="90">
        <f>Investitie!O100</f>
        <v>0</v>
      </c>
      <c r="N139" s="90">
        <f>Investitie!P100</f>
        <v>0</v>
      </c>
      <c r="O139" s="90">
        <f>Investitie!Q100</f>
        <v>0</v>
      </c>
      <c r="P139" s="90">
        <f>Investitie!R100</f>
        <v>0</v>
      </c>
      <c r="Q139" s="90">
        <f>Investitie!S100</f>
        <v>0</v>
      </c>
    </row>
    <row r="140" spans="1:31" x14ac:dyDescent="0.35">
      <c r="A140" s="206" t="s">
        <v>180</v>
      </c>
      <c r="B140" s="123">
        <f>SUM(D140:Q140)</f>
        <v>0</v>
      </c>
      <c r="C140" s="528"/>
      <c r="D140" s="90">
        <f>Investitie!F101</f>
        <v>0</v>
      </c>
      <c r="E140" s="90">
        <f>Investitie!G101</f>
        <v>0</v>
      </c>
      <c r="F140" s="90">
        <f>Investitie!H101</f>
        <v>0</v>
      </c>
      <c r="G140" s="90">
        <f>Investitie!I101</f>
        <v>0</v>
      </c>
      <c r="H140" s="90">
        <f>Investitie!J101</f>
        <v>0</v>
      </c>
      <c r="I140" s="90">
        <f>Investitie!K101</f>
        <v>0</v>
      </c>
      <c r="J140" s="90">
        <f>Investitie!L101</f>
        <v>0</v>
      </c>
      <c r="K140" s="90">
        <f>Investitie!M101</f>
        <v>0</v>
      </c>
      <c r="L140" s="90">
        <f>Investitie!N101</f>
        <v>0</v>
      </c>
      <c r="M140" s="90">
        <f>Investitie!O101</f>
        <v>0</v>
      </c>
      <c r="N140" s="90">
        <f>Investitie!P101</f>
        <v>0</v>
      </c>
      <c r="O140" s="90">
        <f>Investitie!Q101</f>
        <v>0</v>
      </c>
      <c r="P140" s="90">
        <f>Investitie!R101</f>
        <v>0</v>
      </c>
      <c r="Q140" s="90">
        <f>Investitie!S101</f>
        <v>0</v>
      </c>
    </row>
    <row r="141" spans="1:31" s="1" customFormat="1" ht="26" x14ac:dyDescent="0.3">
      <c r="A141" s="208" t="s">
        <v>181</v>
      </c>
      <c r="B141" s="135">
        <f>SUM(D141:Q141)</f>
        <v>0</v>
      </c>
      <c r="C141" s="528"/>
      <c r="D141" s="83">
        <f>D140+D139</f>
        <v>0</v>
      </c>
      <c r="E141" s="83">
        <f t="shared" ref="E141:Q141" si="34">E140+E139</f>
        <v>0</v>
      </c>
      <c r="F141" s="83">
        <f t="shared" si="34"/>
        <v>0</v>
      </c>
      <c r="G141" s="83">
        <f t="shared" si="34"/>
        <v>0</v>
      </c>
      <c r="H141" s="83">
        <f t="shared" si="34"/>
        <v>0</v>
      </c>
      <c r="I141" s="83">
        <f t="shared" si="34"/>
        <v>0</v>
      </c>
      <c r="J141" s="83">
        <f t="shared" si="34"/>
        <v>0</v>
      </c>
      <c r="K141" s="83">
        <f t="shared" si="34"/>
        <v>0</v>
      </c>
      <c r="L141" s="83">
        <f t="shared" si="34"/>
        <v>0</v>
      </c>
      <c r="M141" s="83">
        <f t="shared" si="34"/>
        <v>0</v>
      </c>
      <c r="N141" s="83">
        <f t="shared" si="34"/>
        <v>0</v>
      </c>
      <c r="O141" s="83">
        <f t="shared" si="34"/>
        <v>0</v>
      </c>
      <c r="P141" s="83">
        <f t="shared" si="34"/>
        <v>0</v>
      </c>
      <c r="Q141" s="83">
        <f t="shared" si="34"/>
        <v>0</v>
      </c>
      <c r="R141" s="210"/>
      <c r="S141" s="211"/>
      <c r="T141" s="211"/>
      <c r="U141" s="211"/>
      <c r="V141" s="211"/>
      <c r="W141" s="211"/>
      <c r="X141" s="211"/>
      <c r="Y141" s="211"/>
      <c r="Z141" s="211"/>
      <c r="AA141" s="211"/>
      <c r="AB141" s="211"/>
      <c r="AC141" s="211"/>
      <c r="AD141" s="211"/>
      <c r="AE141" s="211"/>
    </row>
    <row r="142" spans="1:31" x14ac:dyDescent="0.35">
      <c r="C142" s="528"/>
    </row>
    <row r="143" spans="1:31" x14ac:dyDescent="0.35">
      <c r="A143" s="205" t="s">
        <v>182</v>
      </c>
      <c r="C143" s="528"/>
    </row>
    <row r="144" spans="1:31" ht="15.5" x14ac:dyDescent="0.35">
      <c r="A144" s="213" t="s">
        <v>183</v>
      </c>
      <c r="B144" s="83">
        <f>SUM(D144:G144)</f>
        <v>0</v>
      </c>
      <c r="C144" s="528"/>
      <c r="D144" s="337">
        <f>Investitie!F79</f>
        <v>0</v>
      </c>
      <c r="E144" s="337">
        <f>Investitie!G79</f>
        <v>0</v>
      </c>
      <c r="F144" s="337">
        <f>Investitie!H79</f>
        <v>0</v>
      </c>
      <c r="G144" s="337">
        <f>Investitie!I79</f>
        <v>0</v>
      </c>
      <c r="H144" s="161"/>
      <c r="J144" s="161"/>
      <c r="K144" s="161"/>
      <c r="L144" s="161"/>
      <c r="M144" s="161"/>
    </row>
    <row r="145" spans="1:17" ht="26" x14ac:dyDescent="0.35">
      <c r="A145" s="208" t="s">
        <v>184</v>
      </c>
      <c r="B145" s="134">
        <f t="shared" ref="B145:G145" si="35">B144</f>
        <v>0</v>
      </c>
      <c r="C145" s="528"/>
      <c r="D145" s="134">
        <f>D144</f>
        <v>0</v>
      </c>
      <c r="E145" s="134">
        <f t="shared" si="35"/>
        <v>0</v>
      </c>
      <c r="F145" s="134">
        <f t="shared" si="35"/>
        <v>0</v>
      </c>
      <c r="G145" s="134">
        <f t="shared" si="35"/>
        <v>0</v>
      </c>
    </row>
    <row r="146" spans="1:17" ht="26" x14ac:dyDescent="0.35">
      <c r="A146" s="208" t="s">
        <v>185</v>
      </c>
      <c r="B146" s="123">
        <f t="shared" ref="B146:Q146" si="36">B145+B141</f>
        <v>0</v>
      </c>
      <c r="C146" s="528"/>
      <c r="D146" s="123">
        <f>D145+D141</f>
        <v>0</v>
      </c>
      <c r="E146" s="123">
        <f>E145+E141</f>
        <v>0</v>
      </c>
      <c r="F146" s="123">
        <f t="shared" si="36"/>
        <v>0</v>
      </c>
      <c r="G146" s="123">
        <f t="shared" si="36"/>
        <v>0</v>
      </c>
      <c r="H146" s="123">
        <f t="shared" si="36"/>
        <v>0</v>
      </c>
      <c r="I146" s="123">
        <f t="shared" si="36"/>
        <v>0</v>
      </c>
      <c r="J146" s="123">
        <f t="shared" si="36"/>
        <v>0</v>
      </c>
      <c r="K146" s="123">
        <f t="shared" si="36"/>
        <v>0</v>
      </c>
      <c r="L146" s="123">
        <f t="shared" si="36"/>
        <v>0</v>
      </c>
      <c r="M146" s="123">
        <f t="shared" si="36"/>
        <v>0</v>
      </c>
      <c r="N146" s="123">
        <f t="shared" si="36"/>
        <v>0</v>
      </c>
      <c r="O146" s="123">
        <f t="shared" si="36"/>
        <v>0</v>
      </c>
      <c r="P146" s="123">
        <f t="shared" si="36"/>
        <v>0</v>
      </c>
      <c r="Q146" s="123">
        <f t="shared" si="36"/>
        <v>0</v>
      </c>
    </row>
    <row r="147" spans="1:17" ht="15" x14ac:dyDescent="0.35">
      <c r="A147" s="191" t="s">
        <v>186</v>
      </c>
      <c r="B147" s="123">
        <f>B136-B146</f>
        <v>0</v>
      </c>
      <c r="C147" s="528"/>
      <c r="D147" s="123">
        <f>D136-D146</f>
        <v>0</v>
      </c>
      <c r="E147" s="123">
        <f t="shared" ref="E147:Q147" si="37">E136-E146</f>
        <v>0</v>
      </c>
      <c r="F147" s="123">
        <f t="shared" si="37"/>
        <v>0</v>
      </c>
      <c r="G147" s="123">
        <f t="shared" si="37"/>
        <v>0</v>
      </c>
      <c r="H147" s="123">
        <f>H136-H146</f>
        <v>0</v>
      </c>
      <c r="I147" s="123">
        <f t="shared" si="37"/>
        <v>0</v>
      </c>
      <c r="J147" s="123">
        <f t="shared" si="37"/>
        <v>0</v>
      </c>
      <c r="K147" s="123">
        <f t="shared" si="37"/>
        <v>0</v>
      </c>
      <c r="L147" s="123">
        <f t="shared" si="37"/>
        <v>0</v>
      </c>
      <c r="M147" s="123">
        <f t="shared" si="37"/>
        <v>0</v>
      </c>
      <c r="N147" s="123">
        <f t="shared" si="37"/>
        <v>0</v>
      </c>
      <c r="O147" s="123">
        <f t="shared" si="37"/>
        <v>0</v>
      </c>
      <c r="P147" s="123">
        <f t="shared" si="37"/>
        <v>0</v>
      </c>
      <c r="Q147" s="123">
        <f t="shared" si="37"/>
        <v>0</v>
      </c>
    </row>
    <row r="148" spans="1:17" x14ac:dyDescent="0.35">
      <c r="C148" s="528"/>
    </row>
    <row r="149" spans="1:17" ht="15" x14ac:dyDescent="0.35">
      <c r="A149" s="191" t="s">
        <v>187</v>
      </c>
      <c r="B149" s="123">
        <f>B125+B147</f>
        <v>0</v>
      </c>
      <c r="C149" s="521"/>
      <c r="D149" s="123">
        <f>D125+D147</f>
        <v>0</v>
      </c>
      <c r="E149" s="123">
        <f t="shared" ref="E149:Q149" si="38">E125+E147</f>
        <v>0</v>
      </c>
      <c r="F149" s="123">
        <f t="shared" si="38"/>
        <v>0</v>
      </c>
      <c r="G149" s="123">
        <f t="shared" si="38"/>
        <v>0</v>
      </c>
      <c r="H149" s="123">
        <f t="shared" si="38"/>
        <v>0</v>
      </c>
      <c r="I149" s="123">
        <f t="shared" si="38"/>
        <v>0</v>
      </c>
      <c r="J149" s="123">
        <f t="shared" si="38"/>
        <v>0</v>
      </c>
      <c r="K149" s="123">
        <f t="shared" si="38"/>
        <v>0</v>
      </c>
      <c r="L149" s="123">
        <f t="shared" si="38"/>
        <v>0</v>
      </c>
      <c r="M149" s="123">
        <f t="shared" si="38"/>
        <v>0</v>
      </c>
      <c r="N149" s="123">
        <f t="shared" si="38"/>
        <v>0</v>
      </c>
      <c r="O149" s="123">
        <f t="shared" si="38"/>
        <v>0</v>
      </c>
      <c r="P149" s="123">
        <f t="shared" si="38"/>
        <v>0</v>
      </c>
      <c r="Q149" s="123">
        <f t="shared" si="38"/>
        <v>0</v>
      </c>
    </row>
    <row r="150" spans="1:17" x14ac:dyDescent="0.35">
      <c r="A150" s="169" t="s">
        <v>188</v>
      </c>
      <c r="B150" s="123" t="s">
        <v>189</v>
      </c>
      <c r="C150" s="214"/>
      <c r="D150" s="123">
        <f>C151</f>
        <v>0</v>
      </c>
      <c r="E150" s="123">
        <f t="shared" ref="E150:Q150" si="39">D151</f>
        <v>0</v>
      </c>
      <c r="F150" s="123">
        <f t="shared" si="39"/>
        <v>0</v>
      </c>
      <c r="G150" s="123">
        <f t="shared" si="39"/>
        <v>0</v>
      </c>
      <c r="H150" s="123">
        <f t="shared" si="39"/>
        <v>0</v>
      </c>
      <c r="I150" s="123">
        <f t="shared" si="39"/>
        <v>0</v>
      </c>
      <c r="J150" s="123">
        <f t="shared" si="39"/>
        <v>0</v>
      </c>
      <c r="K150" s="123">
        <f t="shared" si="39"/>
        <v>0</v>
      </c>
      <c r="L150" s="123">
        <f t="shared" si="39"/>
        <v>0</v>
      </c>
      <c r="M150" s="123">
        <f t="shared" si="39"/>
        <v>0</v>
      </c>
      <c r="N150" s="123">
        <f t="shared" si="39"/>
        <v>0</v>
      </c>
      <c r="O150" s="123">
        <f t="shared" si="39"/>
        <v>0</v>
      </c>
      <c r="P150" s="123">
        <f t="shared" si="39"/>
        <v>0</v>
      </c>
      <c r="Q150" s="123">
        <f t="shared" si="39"/>
        <v>0</v>
      </c>
    </row>
    <row r="151" spans="1:17" x14ac:dyDescent="0.35">
      <c r="A151" s="169" t="s">
        <v>190</v>
      </c>
      <c r="B151" s="123" t="s">
        <v>189</v>
      </c>
      <c r="C151" s="123">
        <f>C150+C149</f>
        <v>0</v>
      </c>
      <c r="D151" s="123">
        <f>D150+D149</f>
        <v>0</v>
      </c>
      <c r="E151" s="123">
        <f t="shared" ref="E151:Q151" si="40">E150+E149</f>
        <v>0</v>
      </c>
      <c r="F151" s="123">
        <f t="shared" si="40"/>
        <v>0</v>
      </c>
      <c r="G151" s="123">
        <f t="shared" si="40"/>
        <v>0</v>
      </c>
      <c r="H151" s="123">
        <f t="shared" si="40"/>
        <v>0</v>
      </c>
      <c r="I151" s="123">
        <f t="shared" si="40"/>
        <v>0</v>
      </c>
      <c r="J151" s="123">
        <f t="shared" si="40"/>
        <v>0</v>
      </c>
      <c r="K151" s="123">
        <f t="shared" si="40"/>
        <v>0</v>
      </c>
      <c r="L151" s="123">
        <f t="shared" si="40"/>
        <v>0</v>
      </c>
      <c r="M151" s="123">
        <f t="shared" si="40"/>
        <v>0</v>
      </c>
      <c r="N151" s="123">
        <f t="shared" si="40"/>
        <v>0</v>
      </c>
      <c r="O151" s="123">
        <f t="shared" si="40"/>
        <v>0</v>
      </c>
      <c r="P151" s="123">
        <f t="shared" si="40"/>
        <v>0</v>
      </c>
      <c r="Q151" s="123">
        <f t="shared" si="40"/>
        <v>0</v>
      </c>
    </row>
  </sheetData>
  <mergeCells count="12">
    <mergeCell ref="C7:C62"/>
    <mergeCell ref="A1:Q1"/>
    <mergeCell ref="A3:Q3"/>
    <mergeCell ref="A4:Q4"/>
    <mergeCell ref="A5:L5"/>
    <mergeCell ref="A65:Q65"/>
    <mergeCell ref="A67:H67"/>
    <mergeCell ref="D68:Q68"/>
    <mergeCell ref="C70:C125"/>
    <mergeCell ref="C131:C149"/>
    <mergeCell ref="A66:Q66"/>
    <mergeCell ref="A128:G1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6"/>
  <sheetViews>
    <sheetView topLeftCell="A38" workbookViewId="0">
      <selection activeCell="I19" sqref="I19"/>
    </sheetView>
  </sheetViews>
  <sheetFormatPr defaultColWidth="8.81640625" defaultRowHeight="14.5" x14ac:dyDescent="0.35"/>
  <cols>
    <col min="1" max="1" width="45.7265625" style="197" customWidth="1"/>
    <col min="2" max="2" width="15.453125" style="106" customWidth="1"/>
    <col min="3" max="3" width="15.453125" style="59" hidden="1" customWidth="1"/>
    <col min="4" max="8" width="15.453125" style="59" customWidth="1"/>
    <col min="9" max="9" width="15.453125" style="160" customWidth="1"/>
    <col min="10" max="17" width="15.453125" style="59" customWidth="1"/>
    <col min="18" max="18" width="9.1796875" style="124" customWidth="1"/>
  </cols>
  <sheetData>
    <row r="1" spans="1:18" ht="28.5" customHeight="1" x14ac:dyDescent="0.35">
      <c r="A1" s="532" t="s">
        <v>392</v>
      </c>
      <c r="B1" s="532"/>
      <c r="C1" s="532"/>
      <c r="D1" s="532"/>
      <c r="J1" s="161"/>
      <c r="K1" s="161"/>
      <c r="L1" s="161"/>
      <c r="M1" s="161"/>
    </row>
    <row r="2" spans="1:18" ht="27.75" customHeight="1" x14ac:dyDescent="0.35">
      <c r="A2" s="535" t="s">
        <v>191</v>
      </c>
      <c r="B2" s="535"/>
      <c r="C2" s="535"/>
      <c r="D2" s="535"/>
      <c r="E2" s="535"/>
      <c r="F2" s="535"/>
      <c r="G2" s="535"/>
      <c r="H2" s="535"/>
      <c r="I2" s="59"/>
    </row>
    <row r="3" spans="1:18" s="76" customFormat="1" ht="16.5" customHeight="1" x14ac:dyDescent="0.3">
      <c r="A3" s="215"/>
      <c r="B3" s="216"/>
      <c r="C3" s="216"/>
      <c r="D3" s="217"/>
      <c r="E3" s="217"/>
      <c r="F3" s="218"/>
      <c r="G3" s="217"/>
      <c r="H3" s="217"/>
      <c r="I3" s="217"/>
      <c r="J3" s="216"/>
      <c r="K3" s="216"/>
      <c r="L3" s="216"/>
      <c r="M3" s="216"/>
      <c r="N3" s="113"/>
      <c r="O3" s="113"/>
      <c r="P3" s="113"/>
      <c r="Q3" s="113"/>
      <c r="R3" s="130"/>
    </row>
    <row r="4" spans="1:18" s="76" customFormat="1" ht="16.899999999999999" customHeight="1" x14ac:dyDescent="0.35">
      <c r="A4" s="536"/>
      <c r="B4" s="537"/>
      <c r="C4" s="537"/>
      <c r="D4" s="537"/>
      <c r="E4" s="537"/>
      <c r="F4" s="537"/>
      <c r="G4" s="537"/>
      <c r="H4" s="537"/>
      <c r="I4" s="537"/>
      <c r="J4" s="537"/>
      <c r="K4" s="537"/>
      <c r="L4" s="537"/>
      <c r="M4" s="537"/>
      <c r="N4" s="113"/>
      <c r="O4" s="113"/>
      <c r="P4" s="113"/>
      <c r="Q4" s="113"/>
      <c r="R4" s="130"/>
    </row>
    <row r="5" spans="1:18" s="76" customFormat="1" ht="25.5" customHeight="1" x14ac:dyDescent="0.35">
      <c r="A5" s="219"/>
      <c r="B5" s="220"/>
      <c r="C5" s="221"/>
      <c r="D5" s="538" t="s">
        <v>305</v>
      </c>
      <c r="E5" s="538"/>
      <c r="F5" s="538"/>
      <c r="G5" s="538"/>
      <c r="H5" s="538"/>
      <c r="I5" s="538"/>
      <c r="J5" s="538"/>
      <c r="K5" s="538"/>
      <c r="L5" s="538"/>
      <c r="M5" s="538"/>
      <c r="N5" s="538"/>
      <c r="O5" s="538"/>
      <c r="P5" s="538"/>
      <c r="Q5" s="538"/>
      <c r="R5" s="130"/>
    </row>
    <row r="6" spans="1:18" s="76" customFormat="1" ht="13.5" x14ac:dyDescent="0.35">
      <c r="A6" s="167" t="s">
        <v>192</v>
      </c>
      <c r="B6" s="168" t="s">
        <v>95</v>
      </c>
      <c r="C6" s="168">
        <v>0</v>
      </c>
      <c r="D6" s="168">
        <v>1</v>
      </c>
      <c r="E6" s="168">
        <v>2</v>
      </c>
      <c r="F6" s="168">
        <v>3</v>
      </c>
      <c r="G6" s="168">
        <v>4</v>
      </c>
      <c r="H6" s="168">
        <v>5</v>
      </c>
      <c r="I6" s="168">
        <v>6</v>
      </c>
      <c r="J6" s="168">
        <v>7</v>
      </c>
      <c r="K6" s="168">
        <v>8</v>
      </c>
      <c r="L6" s="168">
        <v>9</v>
      </c>
      <c r="M6" s="168">
        <v>10</v>
      </c>
      <c r="N6" s="168">
        <v>11</v>
      </c>
      <c r="O6" s="168">
        <v>12</v>
      </c>
      <c r="P6" s="168">
        <v>13</v>
      </c>
      <c r="Q6" s="168">
        <v>14</v>
      </c>
      <c r="R6" s="130"/>
    </row>
    <row r="7" spans="1:18" s="76" customFormat="1" ht="13.5" x14ac:dyDescent="0.35">
      <c r="A7" s="169" t="s">
        <v>124</v>
      </c>
      <c r="B7" s="170"/>
      <c r="C7" s="501"/>
      <c r="D7" s="170"/>
      <c r="E7" s="170"/>
      <c r="F7" s="170"/>
      <c r="G7" s="170"/>
      <c r="H7" s="170"/>
      <c r="I7" s="170"/>
      <c r="J7" s="170"/>
      <c r="K7" s="170"/>
      <c r="L7" s="170"/>
      <c r="M7" s="170"/>
      <c r="N7" s="170"/>
      <c r="O7" s="170"/>
      <c r="P7" s="170"/>
      <c r="Q7" s="170"/>
      <c r="R7" s="130"/>
    </row>
    <row r="8" spans="1:18" s="76" customFormat="1" ht="13.5" x14ac:dyDescent="0.3">
      <c r="A8" s="171" t="str">
        <f>'Proiectii financiare_V,Ch act'!A8</f>
        <v>Venituri din taxa gradinita</v>
      </c>
      <c r="B8" s="83">
        <f>SUM(D8:Q8)</f>
        <v>0</v>
      </c>
      <c r="C8" s="502"/>
      <c r="D8" s="123">
        <f>'Proiectii financiare_V,Ch act'!D71-'Proiectii financiare_V,Ch act'!D8</f>
        <v>0</v>
      </c>
      <c r="E8" s="123">
        <f>'Proiectii financiare_V,Ch act'!E71-'Proiectii financiare_V,Ch act'!E8</f>
        <v>0</v>
      </c>
      <c r="F8" s="123">
        <f>'Proiectii financiare_V,Ch act'!F71-'Proiectii financiare_V,Ch act'!F8</f>
        <v>0</v>
      </c>
      <c r="G8" s="123">
        <f>'Proiectii financiare_V,Ch act'!G71-'Proiectii financiare_V,Ch act'!G8</f>
        <v>0</v>
      </c>
      <c r="H8" s="123">
        <f>'Proiectii financiare_V,Ch act'!H71-'Proiectii financiare_V,Ch act'!H8</f>
        <v>0</v>
      </c>
      <c r="I8" s="123">
        <f>'Proiectii financiare_V,Ch act'!I71-'Proiectii financiare_V,Ch act'!I8</f>
        <v>0</v>
      </c>
      <c r="J8" s="123">
        <f>'Proiectii financiare_V,Ch act'!J71-'Proiectii financiare_V,Ch act'!J8</f>
        <v>0</v>
      </c>
      <c r="K8" s="123">
        <f>'Proiectii financiare_V,Ch act'!K71-'Proiectii financiare_V,Ch act'!K8</f>
        <v>0</v>
      </c>
      <c r="L8" s="123">
        <f>'Proiectii financiare_V,Ch act'!L71-'Proiectii financiare_V,Ch act'!L8</f>
        <v>0</v>
      </c>
      <c r="M8" s="123">
        <f>'Proiectii financiare_V,Ch act'!M71-'Proiectii financiare_V,Ch act'!M8</f>
        <v>0</v>
      </c>
      <c r="N8" s="123">
        <f>'Proiectii financiare_V,Ch act'!N71-'Proiectii financiare_V,Ch act'!N8</f>
        <v>0</v>
      </c>
      <c r="O8" s="123">
        <f>'Proiectii financiare_V,Ch act'!O71-'Proiectii financiare_V,Ch act'!O8</f>
        <v>0</v>
      </c>
      <c r="P8" s="123">
        <f>'Proiectii financiare_V,Ch act'!P71-'Proiectii financiare_V,Ch act'!P8</f>
        <v>0</v>
      </c>
      <c r="Q8" s="123">
        <f>'Proiectii financiare_V,Ch act'!Q71-'Proiectii financiare_V,Ch act'!Q8</f>
        <v>0</v>
      </c>
      <c r="R8" s="130"/>
    </row>
    <row r="9" spans="1:18" s="76" customFormat="1" ht="13.5" x14ac:dyDescent="0.3">
      <c r="A9" s="167" t="str">
        <f>'Proiectii financiare_V,Ch act'!A11</f>
        <v>Alte venituri din activitatea de exploatare</v>
      </c>
      <c r="B9" s="83">
        <f>SUM(D9:Q9)</f>
        <v>0</v>
      </c>
      <c r="C9" s="502"/>
      <c r="D9" s="123">
        <f>'Proiectii financiare_V,Ch act'!D74-'Proiectii financiare_V,Ch act'!D11</f>
        <v>0</v>
      </c>
      <c r="E9" s="123">
        <f>'Proiectii financiare_V,Ch act'!E74-'Proiectii financiare_V,Ch act'!E11</f>
        <v>0</v>
      </c>
      <c r="F9" s="123">
        <f>'Proiectii financiare_V,Ch act'!F74-'Proiectii financiare_V,Ch act'!F11</f>
        <v>0</v>
      </c>
      <c r="G9" s="123">
        <f>'Proiectii financiare_V,Ch act'!G74-'Proiectii financiare_V,Ch act'!G11</f>
        <v>0</v>
      </c>
      <c r="H9" s="123">
        <f>'Proiectii financiare_V,Ch act'!H74-'Proiectii financiare_V,Ch act'!H11</f>
        <v>0</v>
      </c>
      <c r="I9" s="123">
        <f>'Proiectii financiare_V,Ch act'!I74-'Proiectii financiare_V,Ch act'!I11</f>
        <v>0</v>
      </c>
      <c r="J9" s="123">
        <f>'Proiectii financiare_V,Ch act'!J74-'Proiectii financiare_V,Ch act'!J11</f>
        <v>0</v>
      </c>
      <c r="K9" s="123">
        <f>'Proiectii financiare_V,Ch act'!K74-'Proiectii financiare_V,Ch act'!K11</f>
        <v>0</v>
      </c>
      <c r="L9" s="123">
        <f>'Proiectii financiare_V,Ch act'!L74-'Proiectii financiare_V,Ch act'!L11</f>
        <v>0</v>
      </c>
      <c r="M9" s="123">
        <f>'Proiectii financiare_V,Ch act'!M74-'Proiectii financiare_V,Ch act'!M11</f>
        <v>0</v>
      </c>
      <c r="N9" s="123">
        <f>'Proiectii financiare_V,Ch act'!N74-'Proiectii financiare_V,Ch act'!N11</f>
        <v>0</v>
      </c>
      <c r="O9" s="123">
        <f>'Proiectii financiare_V,Ch act'!O74-'Proiectii financiare_V,Ch act'!O11</f>
        <v>0</v>
      </c>
      <c r="P9" s="123">
        <f>'Proiectii financiare_V,Ch act'!P74-'Proiectii financiare_V,Ch act'!P11</f>
        <v>0</v>
      </c>
      <c r="Q9" s="123">
        <f>'Proiectii financiare_V,Ch act'!Q74-'Proiectii financiare_V,Ch act'!Q11</f>
        <v>0</v>
      </c>
      <c r="R9" s="130"/>
    </row>
    <row r="10" spans="1:18" s="76" customFormat="1" ht="15" customHeight="1" x14ac:dyDescent="0.3">
      <c r="A10" s="167" t="s">
        <v>193</v>
      </c>
      <c r="B10" s="83">
        <f>SUM(D10:Q10)</f>
        <v>0</v>
      </c>
      <c r="C10" s="502"/>
      <c r="D10" s="123">
        <f>'Proiectii financiare_V,Ch act'!D77-'Proiectii financiare_V,Ch act'!D14</f>
        <v>0</v>
      </c>
      <c r="E10" s="123">
        <f>'Proiectii financiare_V,Ch act'!E77-'Proiectii financiare_V,Ch act'!E14</f>
        <v>0</v>
      </c>
      <c r="F10" s="123">
        <f>'Proiectii financiare_V,Ch act'!F77-'Proiectii financiare_V,Ch act'!F14</f>
        <v>0</v>
      </c>
      <c r="G10" s="123">
        <f>'Proiectii financiare_V,Ch act'!G77-'Proiectii financiare_V,Ch act'!G14</f>
        <v>0</v>
      </c>
      <c r="H10" s="123">
        <f>'Proiectii financiare_V,Ch act'!H77-'Proiectii financiare_V,Ch act'!H14</f>
        <v>0</v>
      </c>
      <c r="I10" s="123">
        <f>'Proiectii financiare_V,Ch act'!I77-'Proiectii financiare_V,Ch act'!I14</f>
        <v>0</v>
      </c>
      <c r="J10" s="123">
        <f>'Proiectii financiare_V,Ch act'!J77-'Proiectii financiare_V,Ch act'!J14</f>
        <v>0</v>
      </c>
      <c r="K10" s="123">
        <f>'Proiectii financiare_V,Ch act'!K77-'Proiectii financiare_V,Ch act'!K14</f>
        <v>0</v>
      </c>
      <c r="L10" s="123">
        <f>'Proiectii financiare_V,Ch act'!L77-'Proiectii financiare_V,Ch act'!L14</f>
        <v>0</v>
      </c>
      <c r="M10" s="123">
        <f>'Proiectii financiare_V,Ch act'!M77-'Proiectii financiare_V,Ch act'!M14</f>
        <v>0</v>
      </c>
      <c r="N10" s="123">
        <f>'Proiectii financiare_V,Ch act'!N77-'Proiectii financiare_V,Ch act'!N14</f>
        <v>0</v>
      </c>
      <c r="O10" s="123">
        <f>'Proiectii financiare_V,Ch act'!O77-'Proiectii financiare_V,Ch act'!O14</f>
        <v>0</v>
      </c>
      <c r="P10" s="123">
        <f>'Proiectii financiare_V,Ch act'!P77-'Proiectii financiare_V,Ch act'!P14</f>
        <v>0</v>
      </c>
      <c r="Q10" s="123">
        <f>'Proiectii financiare_V,Ch act'!Q77-'Proiectii financiare_V,Ch act'!Q14</f>
        <v>0</v>
      </c>
      <c r="R10" s="130"/>
    </row>
    <row r="11" spans="1:18" s="76" customFormat="1" ht="19.5" customHeight="1" x14ac:dyDescent="0.3">
      <c r="A11" s="167" t="s">
        <v>128</v>
      </c>
      <c r="B11" s="83">
        <f>SUM(C11:Q11)</f>
        <v>0</v>
      </c>
      <c r="C11" s="502"/>
      <c r="D11" s="123">
        <f>'Proiectii financiare_V,Ch act'!D78-'Proiectii financiare_V,Ch act'!D15</f>
        <v>0</v>
      </c>
      <c r="E11" s="123">
        <f>'Proiectii financiare_V,Ch act'!E78-'Proiectii financiare_V,Ch act'!E15</f>
        <v>0</v>
      </c>
      <c r="F11" s="123">
        <f>'Proiectii financiare_V,Ch act'!F78-'Proiectii financiare_V,Ch act'!F15</f>
        <v>0</v>
      </c>
      <c r="G11" s="123">
        <f>'Proiectii financiare_V,Ch act'!G78-'Proiectii financiare_V,Ch act'!G15</f>
        <v>0</v>
      </c>
      <c r="H11" s="123">
        <f>'Proiectii financiare_V,Ch act'!H78-'Proiectii financiare_V,Ch act'!H15</f>
        <v>0</v>
      </c>
      <c r="I11" s="123">
        <f>'Proiectii financiare_V,Ch act'!I78-'Proiectii financiare_V,Ch act'!I15</f>
        <v>0</v>
      </c>
      <c r="J11" s="123">
        <f>'Proiectii financiare_V,Ch act'!J78-'Proiectii financiare_V,Ch act'!J15</f>
        <v>0</v>
      </c>
      <c r="K11" s="123">
        <f>'Proiectii financiare_V,Ch act'!K78-'Proiectii financiare_V,Ch act'!K15</f>
        <v>0</v>
      </c>
      <c r="L11" s="123">
        <f>'Proiectii financiare_V,Ch act'!L78-'Proiectii financiare_V,Ch act'!L15</f>
        <v>0</v>
      </c>
      <c r="M11" s="123">
        <f>'Proiectii financiare_V,Ch act'!M78-'Proiectii financiare_V,Ch act'!M15</f>
        <v>0</v>
      </c>
      <c r="N11" s="123">
        <f>'Proiectii financiare_V,Ch act'!N78-'Proiectii financiare_V,Ch act'!N15</f>
        <v>0</v>
      </c>
      <c r="O11" s="123">
        <f>'Proiectii financiare_V,Ch act'!O78-'Proiectii financiare_V,Ch act'!O15</f>
        <v>0</v>
      </c>
      <c r="P11" s="123">
        <f>'Proiectii financiare_V,Ch act'!P78-'Proiectii financiare_V,Ch act'!P15</f>
        <v>0</v>
      </c>
      <c r="Q11" s="123">
        <f>'Proiectii financiare_V,Ch act'!Q78-'Proiectii financiare_V,Ch act'!Q15</f>
        <v>0</v>
      </c>
      <c r="R11" s="130"/>
    </row>
    <row r="12" spans="1:18" s="76" customFormat="1" ht="13.5" x14ac:dyDescent="0.3">
      <c r="A12" s="167" t="s">
        <v>170</v>
      </c>
      <c r="B12" s="83">
        <f t="shared" ref="B12:B19" si="0">SUM(D12:Q12)</f>
        <v>0</v>
      </c>
      <c r="C12" s="502"/>
      <c r="D12" s="123">
        <f>'Proiectii financiare_V,Ch act'!D79-'Proiectii financiare_V,Ch act'!D16</f>
        <v>0</v>
      </c>
      <c r="E12" s="123">
        <f>'Proiectii financiare_V,Ch act'!E79-'Proiectii financiare_V,Ch act'!E16</f>
        <v>0</v>
      </c>
      <c r="F12" s="123">
        <f>'Proiectii financiare_V,Ch act'!F79-'Proiectii financiare_V,Ch act'!F16</f>
        <v>0</v>
      </c>
      <c r="G12" s="123">
        <f>'Proiectii financiare_V,Ch act'!G79-'Proiectii financiare_V,Ch act'!G16</f>
        <v>0</v>
      </c>
      <c r="H12" s="123">
        <f>'Proiectii financiare_V,Ch act'!H79-'Proiectii financiare_V,Ch act'!H16</f>
        <v>0</v>
      </c>
      <c r="I12" s="123">
        <f>'Proiectii financiare_V,Ch act'!I79-'Proiectii financiare_V,Ch act'!I16</f>
        <v>0</v>
      </c>
      <c r="J12" s="123">
        <f>'Proiectii financiare_V,Ch act'!J79-'Proiectii financiare_V,Ch act'!J16</f>
        <v>0</v>
      </c>
      <c r="K12" s="123">
        <f>'Proiectii financiare_V,Ch act'!K79-'Proiectii financiare_V,Ch act'!K16</f>
        <v>0</v>
      </c>
      <c r="L12" s="123">
        <f>'Proiectii financiare_V,Ch act'!L79-'Proiectii financiare_V,Ch act'!L16</f>
        <v>0</v>
      </c>
      <c r="M12" s="123">
        <f>'Proiectii financiare_V,Ch act'!M79-'Proiectii financiare_V,Ch act'!M16</f>
        <v>0</v>
      </c>
      <c r="N12" s="123">
        <f>'Proiectii financiare_V,Ch act'!N79-'Proiectii financiare_V,Ch act'!N16</f>
        <v>0</v>
      </c>
      <c r="O12" s="123">
        <f>'Proiectii financiare_V,Ch act'!O79-'Proiectii financiare_V,Ch act'!O16</f>
        <v>0</v>
      </c>
      <c r="P12" s="123">
        <f>'Proiectii financiare_V,Ch act'!P79-'Proiectii financiare_V,Ch act'!P16</f>
        <v>0</v>
      </c>
      <c r="Q12" s="123">
        <f>'Proiectii financiare_V,Ch act'!Q79-'Proiectii financiare_V,Ch act'!Q16</f>
        <v>0</v>
      </c>
      <c r="R12" s="130"/>
    </row>
    <row r="13" spans="1:18" s="76" customFormat="1" ht="13.5" x14ac:dyDescent="0.3">
      <c r="A13" s="167" t="s">
        <v>171</v>
      </c>
      <c r="B13" s="83">
        <f t="shared" si="0"/>
        <v>0</v>
      </c>
      <c r="C13" s="502"/>
      <c r="D13" s="123">
        <f>'Proiectii financiare_V,Ch act'!D80-'Proiectii financiare_V,Ch act'!D17</f>
        <v>0</v>
      </c>
      <c r="E13" s="123">
        <f>'Proiectii financiare_V,Ch act'!E80-'Proiectii financiare_V,Ch act'!E17</f>
        <v>0</v>
      </c>
      <c r="F13" s="123">
        <f>'Proiectii financiare_V,Ch act'!F80-'Proiectii financiare_V,Ch act'!F17</f>
        <v>0</v>
      </c>
      <c r="G13" s="123">
        <f>'Proiectii financiare_V,Ch act'!G80-'Proiectii financiare_V,Ch act'!G17</f>
        <v>0</v>
      </c>
      <c r="H13" s="123">
        <f>'Proiectii financiare_V,Ch act'!H80-'Proiectii financiare_V,Ch act'!H17</f>
        <v>0</v>
      </c>
      <c r="I13" s="123">
        <f>'Proiectii financiare_V,Ch act'!I80-'Proiectii financiare_V,Ch act'!I17</f>
        <v>0</v>
      </c>
      <c r="J13" s="123">
        <f>'Proiectii financiare_V,Ch act'!J80-'Proiectii financiare_V,Ch act'!J17</f>
        <v>0</v>
      </c>
      <c r="K13" s="123">
        <f>'Proiectii financiare_V,Ch act'!K80-'Proiectii financiare_V,Ch act'!K17</f>
        <v>0</v>
      </c>
      <c r="L13" s="123">
        <f>'Proiectii financiare_V,Ch act'!L80-'Proiectii financiare_V,Ch act'!L17</f>
        <v>0</v>
      </c>
      <c r="M13" s="123">
        <f>'Proiectii financiare_V,Ch act'!M80-'Proiectii financiare_V,Ch act'!M17</f>
        <v>0</v>
      </c>
      <c r="N13" s="123">
        <f>'Proiectii financiare_V,Ch act'!N80-'Proiectii financiare_V,Ch act'!N17</f>
        <v>0</v>
      </c>
      <c r="O13" s="123">
        <f>'Proiectii financiare_V,Ch act'!O80-'Proiectii financiare_V,Ch act'!O17</f>
        <v>0</v>
      </c>
      <c r="P13" s="123">
        <f>'Proiectii financiare_V,Ch act'!P80-'Proiectii financiare_V,Ch act'!P17</f>
        <v>0</v>
      </c>
      <c r="Q13" s="123">
        <f>'Proiectii financiare_V,Ch act'!Q80-'Proiectii financiare_V,Ch act'!Q17</f>
        <v>0</v>
      </c>
      <c r="R13" s="130"/>
    </row>
    <row r="14" spans="1:18" s="76" customFormat="1" ht="26" x14ac:dyDescent="0.3">
      <c r="A14" s="167" t="s">
        <v>131</v>
      </c>
      <c r="B14" s="83">
        <f t="shared" si="0"/>
        <v>0</v>
      </c>
      <c r="C14" s="502"/>
      <c r="D14" s="123">
        <f>'Proiectii financiare_V,Ch act'!D81-'Proiectii financiare_V,Ch act'!D18</f>
        <v>0</v>
      </c>
      <c r="E14" s="123">
        <f>'Proiectii financiare_V,Ch act'!E81-'Proiectii financiare_V,Ch act'!E18</f>
        <v>0</v>
      </c>
      <c r="F14" s="123">
        <f>'Proiectii financiare_V,Ch act'!F81-'Proiectii financiare_V,Ch act'!F18</f>
        <v>0</v>
      </c>
      <c r="G14" s="123">
        <f>'Proiectii financiare_V,Ch act'!G81-'Proiectii financiare_V,Ch act'!G18</f>
        <v>0</v>
      </c>
      <c r="H14" s="123">
        <f>'Proiectii financiare_V,Ch act'!H81-'Proiectii financiare_V,Ch act'!H18</f>
        <v>0</v>
      </c>
      <c r="I14" s="123">
        <f>'Proiectii financiare_V,Ch act'!I81-'Proiectii financiare_V,Ch act'!I18</f>
        <v>0</v>
      </c>
      <c r="J14" s="123">
        <f>'Proiectii financiare_V,Ch act'!J81-'Proiectii financiare_V,Ch act'!J18</f>
        <v>0</v>
      </c>
      <c r="K14" s="123">
        <f>'Proiectii financiare_V,Ch act'!K81-'Proiectii financiare_V,Ch act'!K18</f>
        <v>0</v>
      </c>
      <c r="L14" s="123">
        <f>'Proiectii financiare_V,Ch act'!L81-'Proiectii financiare_V,Ch act'!L18</f>
        <v>0</v>
      </c>
      <c r="M14" s="123">
        <f>'Proiectii financiare_V,Ch act'!M81-'Proiectii financiare_V,Ch act'!M18</f>
        <v>0</v>
      </c>
      <c r="N14" s="123">
        <f>'Proiectii financiare_V,Ch act'!N81-'Proiectii financiare_V,Ch act'!N18</f>
        <v>0</v>
      </c>
      <c r="O14" s="123">
        <f>'Proiectii financiare_V,Ch act'!O81-'Proiectii financiare_V,Ch act'!O18</f>
        <v>0</v>
      </c>
      <c r="P14" s="123">
        <f>'Proiectii financiare_V,Ch act'!P81-'Proiectii financiare_V,Ch act'!P18</f>
        <v>0</v>
      </c>
      <c r="Q14" s="123">
        <f>'Proiectii financiare_V,Ch act'!Q81-'Proiectii financiare_V,Ch act'!Q18</f>
        <v>0</v>
      </c>
      <c r="R14" s="130"/>
    </row>
    <row r="15" spans="1:18" s="76" customFormat="1" ht="13.5" x14ac:dyDescent="0.3">
      <c r="A15" s="167" t="s">
        <v>132</v>
      </c>
      <c r="B15" s="83">
        <f t="shared" si="0"/>
        <v>0</v>
      </c>
      <c r="C15" s="502"/>
      <c r="D15" s="123">
        <f>'Proiectii financiare_V,Ch act'!D82-'Proiectii financiare_V,Ch act'!D19</f>
        <v>0</v>
      </c>
      <c r="E15" s="123">
        <f>'Proiectii financiare_V,Ch act'!E82-'Proiectii financiare_V,Ch act'!E19</f>
        <v>0</v>
      </c>
      <c r="F15" s="123">
        <f>'Proiectii financiare_V,Ch act'!F82-'Proiectii financiare_V,Ch act'!F19</f>
        <v>0</v>
      </c>
      <c r="G15" s="123">
        <f>'Proiectii financiare_V,Ch act'!G82-'Proiectii financiare_V,Ch act'!G19</f>
        <v>0</v>
      </c>
      <c r="H15" s="123">
        <f>'Proiectii financiare_V,Ch act'!H82-'Proiectii financiare_V,Ch act'!H19</f>
        <v>0</v>
      </c>
      <c r="I15" s="123">
        <f>'Proiectii financiare_V,Ch act'!I82-'Proiectii financiare_V,Ch act'!I19</f>
        <v>0</v>
      </c>
      <c r="J15" s="123">
        <f>'Proiectii financiare_V,Ch act'!J82-'Proiectii financiare_V,Ch act'!J19</f>
        <v>0</v>
      </c>
      <c r="K15" s="123">
        <f>'Proiectii financiare_V,Ch act'!K82-'Proiectii financiare_V,Ch act'!K19</f>
        <v>0</v>
      </c>
      <c r="L15" s="123">
        <f>'Proiectii financiare_V,Ch act'!L82-'Proiectii financiare_V,Ch act'!L19</f>
        <v>0</v>
      </c>
      <c r="M15" s="123">
        <f>'Proiectii financiare_V,Ch act'!M82-'Proiectii financiare_V,Ch act'!M19</f>
        <v>0</v>
      </c>
      <c r="N15" s="123">
        <f>'Proiectii financiare_V,Ch act'!N82-'Proiectii financiare_V,Ch act'!N19</f>
        <v>0</v>
      </c>
      <c r="O15" s="123">
        <f>'Proiectii financiare_V,Ch act'!O82-'Proiectii financiare_V,Ch act'!O19</f>
        <v>0</v>
      </c>
      <c r="P15" s="123">
        <f>'Proiectii financiare_V,Ch act'!P82-'Proiectii financiare_V,Ch act'!P19</f>
        <v>0</v>
      </c>
      <c r="Q15" s="123">
        <f>'Proiectii financiare_V,Ch act'!Q82-'Proiectii financiare_V,Ch act'!Q19</f>
        <v>0</v>
      </c>
      <c r="R15" s="130"/>
    </row>
    <row r="16" spans="1:18" s="76" customFormat="1" ht="13.5" x14ac:dyDescent="0.3">
      <c r="A16" s="171" t="s">
        <v>194</v>
      </c>
      <c r="B16" s="83">
        <f t="shared" si="0"/>
        <v>0</v>
      </c>
      <c r="C16" s="502"/>
      <c r="D16" s="123">
        <f>'Proiectii financiare_V,Ch act'!D83-'Proiectii financiare_V,Ch act'!D20</f>
        <v>0</v>
      </c>
      <c r="E16" s="123">
        <f>'Proiectii financiare_V,Ch act'!E83-'Proiectii financiare_V,Ch act'!E20</f>
        <v>0</v>
      </c>
      <c r="F16" s="123">
        <f>'Proiectii financiare_V,Ch act'!F83-'Proiectii financiare_V,Ch act'!F20</f>
        <v>0</v>
      </c>
      <c r="G16" s="123">
        <f>'Proiectii financiare_V,Ch act'!G83-'Proiectii financiare_V,Ch act'!G20</f>
        <v>0</v>
      </c>
      <c r="H16" s="123">
        <f>'Proiectii financiare_V,Ch act'!H83-'Proiectii financiare_V,Ch act'!H20</f>
        <v>0</v>
      </c>
      <c r="I16" s="123">
        <f>'Proiectii financiare_V,Ch act'!I83-'Proiectii financiare_V,Ch act'!I20</f>
        <v>0</v>
      </c>
      <c r="J16" s="123">
        <f>'Proiectii financiare_V,Ch act'!J83-'Proiectii financiare_V,Ch act'!J20</f>
        <v>0</v>
      </c>
      <c r="K16" s="123">
        <f>'Proiectii financiare_V,Ch act'!K83-'Proiectii financiare_V,Ch act'!K20</f>
        <v>0</v>
      </c>
      <c r="L16" s="123">
        <f>'Proiectii financiare_V,Ch act'!L83-'Proiectii financiare_V,Ch act'!L20</f>
        <v>0</v>
      </c>
      <c r="M16" s="123">
        <f>'Proiectii financiare_V,Ch act'!M83-'Proiectii financiare_V,Ch act'!M20</f>
        <v>0</v>
      </c>
      <c r="N16" s="123">
        <f>'Proiectii financiare_V,Ch act'!N83-'Proiectii financiare_V,Ch act'!N20</f>
        <v>0</v>
      </c>
      <c r="O16" s="123">
        <f>'Proiectii financiare_V,Ch act'!O83-'Proiectii financiare_V,Ch act'!O20</f>
        <v>0</v>
      </c>
      <c r="P16" s="123">
        <f>'Proiectii financiare_V,Ch act'!P83-'Proiectii financiare_V,Ch act'!P20</f>
        <v>0</v>
      </c>
      <c r="Q16" s="123">
        <f>'Proiectii financiare_V,Ch act'!Q83-'Proiectii financiare_V,Ch act'!Q20</f>
        <v>0</v>
      </c>
      <c r="R16" s="130"/>
    </row>
    <row r="17" spans="1:18" s="76" customFormat="1" ht="23" x14ac:dyDescent="0.3">
      <c r="A17" s="181" t="s">
        <v>195</v>
      </c>
      <c r="B17" s="83">
        <f t="shared" si="0"/>
        <v>0</v>
      </c>
      <c r="C17" s="502"/>
      <c r="D17" s="222">
        <f>'Proiectii financiare_V,Ch act'!D84-'Proiectii financiare_V,Ch act'!D21</f>
        <v>0</v>
      </c>
      <c r="E17" s="222">
        <f>'Proiectii financiare_V,Ch act'!E84-'Proiectii financiare_V,Ch act'!E21</f>
        <v>0</v>
      </c>
      <c r="F17" s="222">
        <f>'Proiectii financiare_V,Ch act'!F84-'Proiectii financiare_V,Ch act'!F21</f>
        <v>0</v>
      </c>
      <c r="G17" s="222">
        <f>'Proiectii financiare_V,Ch act'!G84-'Proiectii financiare_V,Ch act'!G21</f>
        <v>0</v>
      </c>
      <c r="H17" s="222">
        <f>'Proiectii financiare_V,Ch act'!H84-'Proiectii financiare_V,Ch act'!H21</f>
        <v>0</v>
      </c>
      <c r="I17" s="222">
        <f>'Proiectii financiare_V,Ch act'!I84-'Proiectii financiare_V,Ch act'!I21</f>
        <v>0</v>
      </c>
      <c r="J17" s="222">
        <f>'Proiectii financiare_V,Ch act'!J84-'Proiectii financiare_V,Ch act'!J21</f>
        <v>0</v>
      </c>
      <c r="K17" s="222">
        <f>'Proiectii financiare_V,Ch act'!K84-'Proiectii financiare_V,Ch act'!K21</f>
        <v>0</v>
      </c>
      <c r="L17" s="222">
        <f>'Proiectii financiare_V,Ch act'!L84-'Proiectii financiare_V,Ch act'!L21</f>
        <v>0</v>
      </c>
      <c r="M17" s="222">
        <f>'Proiectii financiare_V,Ch act'!M84-'Proiectii financiare_V,Ch act'!M21</f>
        <v>0</v>
      </c>
      <c r="N17" s="222">
        <f>'Proiectii financiare_V,Ch act'!N84-'Proiectii financiare_V,Ch act'!N21</f>
        <v>0</v>
      </c>
      <c r="O17" s="222">
        <f>'Proiectii financiare_V,Ch act'!O84-'Proiectii financiare_V,Ch act'!O21</f>
        <v>0</v>
      </c>
      <c r="P17" s="222">
        <f>'Proiectii financiare_V,Ch act'!P84-'Proiectii financiare_V,Ch act'!P21</f>
        <v>0</v>
      </c>
      <c r="Q17" s="222">
        <f>'Proiectii financiare_V,Ch act'!Q84-'Proiectii financiare_V,Ch act'!Q21</f>
        <v>0</v>
      </c>
      <c r="R17" s="130"/>
    </row>
    <row r="18" spans="1:18" s="76" customFormat="1" ht="23" x14ac:dyDescent="0.3">
      <c r="A18" s="181" t="s">
        <v>196</v>
      </c>
      <c r="B18" s="83">
        <f t="shared" si="0"/>
        <v>0</v>
      </c>
      <c r="C18" s="502"/>
      <c r="D18" s="222">
        <f>'Proiectii financiare_V,Ch act'!D85-'Proiectii financiare_V,Ch act'!D22</f>
        <v>0</v>
      </c>
      <c r="E18" s="222">
        <f>'Proiectii financiare_V,Ch act'!E85-'Proiectii financiare_V,Ch act'!E22</f>
        <v>0</v>
      </c>
      <c r="F18" s="222">
        <f>'Proiectii financiare_V,Ch act'!F85-'Proiectii financiare_V,Ch act'!F22</f>
        <v>0</v>
      </c>
      <c r="G18" s="222">
        <f>'Proiectii financiare_V,Ch act'!G85-'Proiectii financiare_V,Ch act'!G22</f>
        <v>0</v>
      </c>
      <c r="H18" s="222">
        <f>'Proiectii financiare_V,Ch act'!H85-'Proiectii financiare_V,Ch act'!H22</f>
        <v>0</v>
      </c>
      <c r="I18" s="222">
        <f>'Proiectii financiare_V,Ch act'!I85-'Proiectii financiare_V,Ch act'!I22</f>
        <v>0</v>
      </c>
      <c r="J18" s="222">
        <f>'Proiectii financiare_V,Ch act'!J85-'Proiectii financiare_V,Ch act'!J22</f>
        <v>0</v>
      </c>
      <c r="K18" s="222">
        <f>'Proiectii financiare_V,Ch act'!K85-'Proiectii financiare_V,Ch act'!K22</f>
        <v>0</v>
      </c>
      <c r="L18" s="222">
        <f>'Proiectii financiare_V,Ch act'!L85-'Proiectii financiare_V,Ch act'!L22</f>
        <v>0</v>
      </c>
      <c r="M18" s="222">
        <f>'Proiectii financiare_V,Ch act'!M85-'Proiectii financiare_V,Ch act'!M22</f>
        <v>0</v>
      </c>
      <c r="N18" s="222">
        <f>'Proiectii financiare_V,Ch act'!N85-'Proiectii financiare_V,Ch act'!N22</f>
        <v>0</v>
      </c>
      <c r="O18" s="222">
        <f>'Proiectii financiare_V,Ch act'!O85-'Proiectii financiare_V,Ch act'!O22</f>
        <v>0</v>
      </c>
      <c r="P18" s="222">
        <f>'Proiectii financiare_V,Ch act'!P85-'Proiectii financiare_V,Ch act'!P22</f>
        <v>0</v>
      </c>
      <c r="Q18" s="222">
        <f>'Proiectii financiare_V,Ch act'!Q85-'Proiectii financiare_V,Ch act'!Q22</f>
        <v>0</v>
      </c>
      <c r="R18" s="130"/>
    </row>
    <row r="19" spans="1:18" s="188" customFormat="1" ht="29.25" customHeight="1" x14ac:dyDescent="0.3">
      <c r="A19" s="191" t="s">
        <v>136</v>
      </c>
      <c r="B19" s="83">
        <f t="shared" si="0"/>
        <v>0</v>
      </c>
      <c r="C19" s="502"/>
      <c r="D19" s="192">
        <f t="shared" ref="D19:Q19" si="1">SUM(D8:D18)</f>
        <v>0</v>
      </c>
      <c r="E19" s="192">
        <f t="shared" si="1"/>
        <v>0</v>
      </c>
      <c r="F19" s="192">
        <f t="shared" si="1"/>
        <v>0</v>
      </c>
      <c r="G19" s="192">
        <f t="shared" si="1"/>
        <v>0</v>
      </c>
      <c r="H19" s="192">
        <f t="shared" si="1"/>
        <v>0</v>
      </c>
      <c r="I19" s="192">
        <f t="shared" si="1"/>
        <v>0</v>
      </c>
      <c r="J19" s="192">
        <f t="shared" si="1"/>
        <v>0</v>
      </c>
      <c r="K19" s="192">
        <f t="shared" si="1"/>
        <v>0</v>
      </c>
      <c r="L19" s="192">
        <f t="shared" si="1"/>
        <v>0</v>
      </c>
      <c r="M19" s="192">
        <f t="shared" si="1"/>
        <v>0</v>
      </c>
      <c r="N19" s="192">
        <f t="shared" si="1"/>
        <v>0</v>
      </c>
      <c r="O19" s="192">
        <f t="shared" si="1"/>
        <v>0</v>
      </c>
      <c r="P19" s="192">
        <f t="shared" si="1"/>
        <v>0</v>
      </c>
      <c r="Q19" s="192">
        <f t="shared" si="1"/>
        <v>0</v>
      </c>
      <c r="R19" s="223"/>
    </row>
    <row r="20" spans="1:18" s="188" customFormat="1" ht="25.5" customHeight="1" x14ac:dyDescent="0.3">
      <c r="A20" s="191" t="s">
        <v>137</v>
      </c>
      <c r="B20" s="192"/>
      <c r="C20" s="502"/>
      <c r="D20" s="192"/>
      <c r="E20" s="192"/>
      <c r="F20" s="192"/>
      <c r="G20" s="192"/>
      <c r="H20" s="192"/>
      <c r="I20" s="192"/>
      <c r="J20" s="192"/>
      <c r="K20" s="192"/>
      <c r="L20" s="192"/>
      <c r="M20" s="192"/>
      <c r="N20" s="192"/>
      <c r="O20" s="192"/>
      <c r="P20" s="192"/>
      <c r="Q20" s="192"/>
      <c r="R20" s="223"/>
    </row>
    <row r="21" spans="1:18" s="85" customFormat="1" ht="14.25" customHeight="1" x14ac:dyDescent="0.3">
      <c r="A21" s="171" t="s">
        <v>138</v>
      </c>
      <c r="B21" s="83">
        <f t="shared" ref="B21:B39" si="2">SUM(D21:Q21)</f>
        <v>0</v>
      </c>
      <c r="C21" s="502"/>
      <c r="D21" s="123">
        <f>'Proiectii financiare_V,Ch act'!D88-'Proiectii financiare_V,Ch act'!D25</f>
        <v>0</v>
      </c>
      <c r="E21" s="123">
        <f>'Proiectii financiare_V,Ch act'!E88-'Proiectii financiare_V,Ch act'!E25</f>
        <v>0</v>
      </c>
      <c r="F21" s="123">
        <f>'Proiectii financiare_V,Ch act'!F88-'Proiectii financiare_V,Ch act'!F25</f>
        <v>0</v>
      </c>
      <c r="G21" s="123">
        <f>'Proiectii financiare_V,Ch act'!G88-'Proiectii financiare_V,Ch act'!G25</f>
        <v>0</v>
      </c>
      <c r="H21" s="123">
        <f>'Proiectii financiare_V,Ch act'!H88-'Proiectii financiare_V,Ch act'!H25</f>
        <v>0</v>
      </c>
      <c r="I21" s="123">
        <f>'Proiectii financiare_V,Ch act'!I88-'Proiectii financiare_V,Ch act'!I25</f>
        <v>0</v>
      </c>
      <c r="J21" s="123">
        <f>'Proiectii financiare_V,Ch act'!J88-'Proiectii financiare_V,Ch act'!J25</f>
        <v>0</v>
      </c>
      <c r="K21" s="123">
        <f>'Proiectii financiare_V,Ch act'!K88-'Proiectii financiare_V,Ch act'!K25</f>
        <v>0</v>
      </c>
      <c r="L21" s="123">
        <f>'Proiectii financiare_V,Ch act'!L88-'Proiectii financiare_V,Ch act'!L25</f>
        <v>0</v>
      </c>
      <c r="M21" s="123">
        <f>'Proiectii financiare_V,Ch act'!M88-'Proiectii financiare_V,Ch act'!M25</f>
        <v>0</v>
      </c>
      <c r="N21" s="123">
        <f>'Proiectii financiare_V,Ch act'!N88-'Proiectii financiare_V,Ch act'!N25</f>
        <v>0</v>
      </c>
      <c r="O21" s="123">
        <f>'Proiectii financiare_V,Ch act'!O88-'Proiectii financiare_V,Ch act'!O25</f>
        <v>0</v>
      </c>
      <c r="P21" s="123">
        <f>'Proiectii financiare_V,Ch act'!P88-'Proiectii financiare_V,Ch act'!P25</f>
        <v>0</v>
      </c>
      <c r="Q21" s="123">
        <f>'Proiectii financiare_V,Ch act'!Q88-'Proiectii financiare_V,Ch act'!Q25</f>
        <v>0</v>
      </c>
      <c r="R21" s="112"/>
    </row>
    <row r="22" spans="1:18" s="225" customFormat="1" ht="14.25" customHeight="1" x14ac:dyDescent="0.3">
      <c r="A22" s="171" t="s">
        <v>327</v>
      </c>
      <c r="B22" s="83">
        <f t="shared" si="2"/>
        <v>0</v>
      </c>
      <c r="C22" s="502"/>
      <c r="D22" s="123">
        <f>'Proiectii financiare_V,Ch act'!D93-'Proiectii financiare_V,Ch act'!D30</f>
        <v>0</v>
      </c>
      <c r="E22" s="123">
        <f>'Proiectii financiare_V,Ch act'!E93-'Proiectii financiare_V,Ch act'!E30</f>
        <v>0</v>
      </c>
      <c r="F22" s="123">
        <f>'Proiectii financiare_V,Ch act'!F93-'Proiectii financiare_V,Ch act'!F30</f>
        <v>0</v>
      </c>
      <c r="G22" s="123">
        <f>'Proiectii financiare_V,Ch act'!G93-'Proiectii financiare_V,Ch act'!G30</f>
        <v>0</v>
      </c>
      <c r="H22" s="123">
        <f>'Proiectii financiare_V,Ch act'!H93-'Proiectii financiare_V,Ch act'!H30</f>
        <v>0</v>
      </c>
      <c r="I22" s="123">
        <f>'Proiectii financiare_V,Ch act'!I93-'Proiectii financiare_V,Ch act'!I30</f>
        <v>0</v>
      </c>
      <c r="J22" s="123">
        <f>'Proiectii financiare_V,Ch act'!J93-'Proiectii financiare_V,Ch act'!J30</f>
        <v>0</v>
      </c>
      <c r="K22" s="123">
        <f>'Proiectii financiare_V,Ch act'!K93-'Proiectii financiare_V,Ch act'!K30</f>
        <v>0</v>
      </c>
      <c r="L22" s="123">
        <f>'Proiectii financiare_V,Ch act'!L93-'Proiectii financiare_V,Ch act'!L30</f>
        <v>0</v>
      </c>
      <c r="M22" s="123">
        <f>'Proiectii financiare_V,Ch act'!M93-'Proiectii financiare_V,Ch act'!M30</f>
        <v>0</v>
      </c>
      <c r="N22" s="123">
        <f>'Proiectii financiare_V,Ch act'!N93-'Proiectii financiare_V,Ch act'!N30</f>
        <v>0</v>
      </c>
      <c r="O22" s="123">
        <f>'Proiectii financiare_V,Ch act'!O93-'Proiectii financiare_V,Ch act'!O30</f>
        <v>0</v>
      </c>
      <c r="P22" s="123">
        <f>'Proiectii financiare_V,Ch act'!P93-'Proiectii financiare_V,Ch act'!P30</f>
        <v>0</v>
      </c>
      <c r="Q22" s="123">
        <f>'Proiectii financiare_V,Ch act'!Q93-'Proiectii financiare_V,Ch act'!Q30</f>
        <v>0</v>
      </c>
      <c r="R22" s="224"/>
    </row>
    <row r="23" spans="1:18" s="225" customFormat="1" ht="29.25" customHeight="1" x14ac:dyDescent="0.3">
      <c r="A23" s="171" t="s">
        <v>144</v>
      </c>
      <c r="B23" s="123">
        <f t="shared" si="2"/>
        <v>0</v>
      </c>
      <c r="C23" s="502"/>
      <c r="D23" s="123">
        <f>'Proiectii financiare_V,Ch act'!D96-'Proiectii financiare_V,Ch act'!D33</f>
        <v>0</v>
      </c>
      <c r="E23" s="123">
        <f>'Proiectii financiare_V,Ch act'!E96-'Proiectii financiare_V,Ch act'!E33</f>
        <v>0</v>
      </c>
      <c r="F23" s="123">
        <f>'Proiectii financiare_V,Ch act'!F96-'Proiectii financiare_V,Ch act'!F33</f>
        <v>0</v>
      </c>
      <c r="G23" s="123">
        <f>'Proiectii financiare_V,Ch act'!G96-'Proiectii financiare_V,Ch act'!G33</f>
        <v>0</v>
      </c>
      <c r="H23" s="123">
        <f>'Proiectii financiare_V,Ch act'!H96-'Proiectii financiare_V,Ch act'!H33</f>
        <v>0</v>
      </c>
      <c r="I23" s="123">
        <f>'Proiectii financiare_V,Ch act'!I96-'Proiectii financiare_V,Ch act'!I33</f>
        <v>0</v>
      </c>
      <c r="J23" s="123">
        <f>'Proiectii financiare_V,Ch act'!J96-'Proiectii financiare_V,Ch act'!J33</f>
        <v>0</v>
      </c>
      <c r="K23" s="123">
        <f>'Proiectii financiare_V,Ch act'!K96-'Proiectii financiare_V,Ch act'!K33</f>
        <v>0</v>
      </c>
      <c r="L23" s="123">
        <f>'Proiectii financiare_V,Ch act'!L96-'Proiectii financiare_V,Ch act'!L33</f>
        <v>0</v>
      </c>
      <c r="M23" s="123">
        <f>'Proiectii financiare_V,Ch act'!M96-'Proiectii financiare_V,Ch act'!M33</f>
        <v>0</v>
      </c>
      <c r="N23" s="123">
        <f>'Proiectii financiare_V,Ch act'!N96-'Proiectii financiare_V,Ch act'!N33</f>
        <v>0</v>
      </c>
      <c r="O23" s="123">
        <f>'Proiectii financiare_V,Ch act'!O96-'Proiectii financiare_V,Ch act'!O33</f>
        <v>0</v>
      </c>
      <c r="P23" s="123">
        <f>'Proiectii financiare_V,Ch act'!P96-'Proiectii financiare_V,Ch act'!P33</f>
        <v>0</v>
      </c>
      <c r="Q23" s="123">
        <f>'Proiectii financiare_V,Ch act'!Q96-'Proiectii financiare_V,Ch act'!Q33</f>
        <v>0</v>
      </c>
      <c r="R23" s="224"/>
    </row>
    <row r="24" spans="1:18" s="225" customFormat="1" ht="17.25" customHeight="1" x14ac:dyDescent="0.3">
      <c r="A24" s="171" t="s">
        <v>145</v>
      </c>
      <c r="B24" s="123">
        <f t="shared" si="2"/>
        <v>0</v>
      </c>
      <c r="C24" s="502"/>
      <c r="D24" s="123">
        <f>'Proiectii financiare_V,Ch act'!D97-'Proiectii financiare_V,Ch act'!D34</f>
        <v>0</v>
      </c>
      <c r="E24" s="123">
        <f>'Proiectii financiare_V,Ch act'!E97-'Proiectii financiare_V,Ch act'!E34</f>
        <v>0</v>
      </c>
      <c r="F24" s="123">
        <f>'Proiectii financiare_V,Ch act'!F97-'Proiectii financiare_V,Ch act'!F34</f>
        <v>0</v>
      </c>
      <c r="G24" s="123">
        <f>'Proiectii financiare_V,Ch act'!G97-'Proiectii financiare_V,Ch act'!G34</f>
        <v>0</v>
      </c>
      <c r="H24" s="123">
        <f>'Proiectii financiare_V,Ch act'!H97-'Proiectii financiare_V,Ch act'!H34</f>
        <v>0</v>
      </c>
      <c r="I24" s="123">
        <f>'Proiectii financiare_V,Ch act'!I97-'Proiectii financiare_V,Ch act'!I34</f>
        <v>0</v>
      </c>
      <c r="J24" s="123">
        <f>'Proiectii financiare_V,Ch act'!J97-'Proiectii financiare_V,Ch act'!J34</f>
        <v>0</v>
      </c>
      <c r="K24" s="123">
        <f>'Proiectii financiare_V,Ch act'!K97-'Proiectii financiare_V,Ch act'!K34</f>
        <v>0</v>
      </c>
      <c r="L24" s="123">
        <f>'Proiectii financiare_V,Ch act'!L97-'Proiectii financiare_V,Ch act'!L34</f>
        <v>0</v>
      </c>
      <c r="M24" s="123">
        <f>'Proiectii financiare_V,Ch act'!M97-'Proiectii financiare_V,Ch act'!M34</f>
        <v>0</v>
      </c>
      <c r="N24" s="123">
        <f>'Proiectii financiare_V,Ch act'!N97-'Proiectii financiare_V,Ch act'!N34</f>
        <v>0</v>
      </c>
      <c r="O24" s="123">
        <f>'Proiectii financiare_V,Ch act'!O97-'Proiectii financiare_V,Ch act'!O34</f>
        <v>0</v>
      </c>
      <c r="P24" s="123">
        <f>'Proiectii financiare_V,Ch act'!P97-'Proiectii financiare_V,Ch act'!P34</f>
        <v>0</v>
      </c>
      <c r="Q24" s="123">
        <f>'Proiectii financiare_V,Ch act'!Q97-'Proiectii financiare_V,Ch act'!Q34</f>
        <v>0</v>
      </c>
      <c r="R24" s="224"/>
    </row>
    <row r="25" spans="1:18" s="225" customFormat="1" ht="17.25" customHeight="1" x14ac:dyDescent="0.3">
      <c r="A25" s="171" t="s">
        <v>148</v>
      </c>
      <c r="B25" s="123">
        <f t="shared" si="2"/>
        <v>0</v>
      </c>
      <c r="C25" s="502"/>
      <c r="D25" s="123">
        <f>'Proiectii financiare_V,Ch act'!D100-'Proiectii financiare_V,Ch act'!D37</f>
        <v>0</v>
      </c>
      <c r="E25" s="123">
        <f>'Proiectii financiare_V,Ch act'!E100-'Proiectii financiare_V,Ch act'!E37</f>
        <v>0</v>
      </c>
      <c r="F25" s="123">
        <f>'Proiectii financiare_V,Ch act'!F100-'Proiectii financiare_V,Ch act'!F37</f>
        <v>0</v>
      </c>
      <c r="G25" s="123">
        <f>'Proiectii financiare_V,Ch act'!G100-'Proiectii financiare_V,Ch act'!G37</f>
        <v>0</v>
      </c>
      <c r="H25" s="123">
        <f>'Proiectii financiare_V,Ch act'!H100-'Proiectii financiare_V,Ch act'!H37</f>
        <v>0</v>
      </c>
      <c r="I25" s="123">
        <f>'Proiectii financiare_V,Ch act'!I100-'Proiectii financiare_V,Ch act'!I37</f>
        <v>0</v>
      </c>
      <c r="J25" s="123">
        <f>'Proiectii financiare_V,Ch act'!J100-'Proiectii financiare_V,Ch act'!J37</f>
        <v>0</v>
      </c>
      <c r="K25" s="123">
        <f>'Proiectii financiare_V,Ch act'!K100-'Proiectii financiare_V,Ch act'!K37</f>
        <v>0</v>
      </c>
      <c r="L25" s="123">
        <f>'Proiectii financiare_V,Ch act'!L100-'Proiectii financiare_V,Ch act'!L37</f>
        <v>0</v>
      </c>
      <c r="M25" s="123">
        <f>'Proiectii financiare_V,Ch act'!M100-'Proiectii financiare_V,Ch act'!M37</f>
        <v>0</v>
      </c>
      <c r="N25" s="123">
        <f>'Proiectii financiare_V,Ch act'!N100-'Proiectii financiare_V,Ch act'!N37</f>
        <v>0</v>
      </c>
      <c r="O25" s="123">
        <f>'Proiectii financiare_V,Ch act'!O100-'Proiectii financiare_V,Ch act'!O37</f>
        <v>0</v>
      </c>
      <c r="P25" s="123">
        <f>'Proiectii financiare_V,Ch act'!P100-'Proiectii financiare_V,Ch act'!P37</f>
        <v>0</v>
      </c>
      <c r="Q25" s="123">
        <f>'Proiectii financiare_V,Ch act'!Q100-'Proiectii financiare_V,Ch act'!Q37</f>
        <v>0</v>
      </c>
      <c r="R25" s="224"/>
    </row>
    <row r="26" spans="1:18" s="225" customFormat="1" ht="17.25" customHeight="1" x14ac:dyDescent="0.3">
      <c r="A26" s="171" t="s">
        <v>149</v>
      </c>
      <c r="B26" s="123">
        <f t="shared" si="2"/>
        <v>0</v>
      </c>
      <c r="C26" s="502"/>
      <c r="D26" s="123">
        <f>'Proiectii financiare_V,Ch act'!D103-'Proiectii financiare_V,Ch act'!D40</f>
        <v>0</v>
      </c>
      <c r="E26" s="123">
        <f>'Proiectii financiare_V,Ch act'!E103-'Proiectii financiare_V,Ch act'!E40</f>
        <v>0</v>
      </c>
      <c r="F26" s="123">
        <f>'Proiectii financiare_V,Ch act'!F103-'Proiectii financiare_V,Ch act'!F40</f>
        <v>0</v>
      </c>
      <c r="G26" s="123">
        <f>'Proiectii financiare_V,Ch act'!G103-'Proiectii financiare_V,Ch act'!G40</f>
        <v>0</v>
      </c>
      <c r="H26" s="123">
        <f>'Proiectii financiare_V,Ch act'!H103-'Proiectii financiare_V,Ch act'!H40</f>
        <v>0</v>
      </c>
      <c r="I26" s="123">
        <f>'Proiectii financiare_V,Ch act'!I103-'Proiectii financiare_V,Ch act'!I40</f>
        <v>0</v>
      </c>
      <c r="J26" s="123">
        <f>'Proiectii financiare_V,Ch act'!J103-'Proiectii financiare_V,Ch act'!J40</f>
        <v>0</v>
      </c>
      <c r="K26" s="123">
        <f>'Proiectii financiare_V,Ch act'!K103-'Proiectii financiare_V,Ch act'!K40</f>
        <v>0</v>
      </c>
      <c r="L26" s="123">
        <f>'Proiectii financiare_V,Ch act'!L103-'Proiectii financiare_V,Ch act'!L40</f>
        <v>0</v>
      </c>
      <c r="M26" s="123">
        <f>'Proiectii financiare_V,Ch act'!M103-'Proiectii financiare_V,Ch act'!M40</f>
        <v>0</v>
      </c>
      <c r="N26" s="123">
        <f>'Proiectii financiare_V,Ch act'!N103-'Proiectii financiare_V,Ch act'!N40</f>
        <v>0</v>
      </c>
      <c r="O26" s="123">
        <f>'Proiectii financiare_V,Ch act'!O103-'Proiectii financiare_V,Ch act'!O40</f>
        <v>0</v>
      </c>
      <c r="P26" s="123">
        <f>'Proiectii financiare_V,Ch act'!P103-'Proiectii financiare_V,Ch act'!P40</f>
        <v>0</v>
      </c>
      <c r="Q26" s="123">
        <f>'Proiectii financiare_V,Ch act'!Q103-'Proiectii financiare_V,Ch act'!Q40</f>
        <v>0</v>
      </c>
      <c r="R26" s="224"/>
    </row>
    <row r="27" spans="1:18" s="225" customFormat="1" ht="17.25" customHeight="1" x14ac:dyDescent="0.3">
      <c r="A27" s="171" t="s">
        <v>150</v>
      </c>
      <c r="B27" s="123">
        <f t="shared" si="2"/>
        <v>0</v>
      </c>
      <c r="C27" s="502"/>
      <c r="D27" s="123">
        <f>'Proiectii financiare_V,Ch act'!D106-'Proiectii financiare_V,Ch act'!D43</f>
        <v>0</v>
      </c>
      <c r="E27" s="123">
        <f>'Proiectii financiare_V,Ch act'!E106-'Proiectii financiare_V,Ch act'!E43</f>
        <v>0</v>
      </c>
      <c r="F27" s="123">
        <f>'Proiectii financiare_V,Ch act'!F106-'Proiectii financiare_V,Ch act'!F43</f>
        <v>0</v>
      </c>
      <c r="G27" s="123">
        <f>'Proiectii financiare_V,Ch act'!G106-'Proiectii financiare_V,Ch act'!G43</f>
        <v>0</v>
      </c>
      <c r="H27" s="123">
        <f>'Proiectii financiare_V,Ch act'!H106-'Proiectii financiare_V,Ch act'!H43</f>
        <v>0</v>
      </c>
      <c r="I27" s="123">
        <f>'Proiectii financiare_V,Ch act'!I106-'Proiectii financiare_V,Ch act'!I43</f>
        <v>0</v>
      </c>
      <c r="J27" s="123">
        <f>'Proiectii financiare_V,Ch act'!J106-'Proiectii financiare_V,Ch act'!J43</f>
        <v>0</v>
      </c>
      <c r="K27" s="123">
        <f>'Proiectii financiare_V,Ch act'!K106-'Proiectii financiare_V,Ch act'!K43</f>
        <v>0</v>
      </c>
      <c r="L27" s="123">
        <f>'Proiectii financiare_V,Ch act'!L106-'Proiectii financiare_V,Ch act'!L43</f>
        <v>0</v>
      </c>
      <c r="M27" s="123">
        <f>'Proiectii financiare_V,Ch act'!M106-'Proiectii financiare_V,Ch act'!M43</f>
        <v>0</v>
      </c>
      <c r="N27" s="123">
        <f>'Proiectii financiare_V,Ch act'!N106-'Proiectii financiare_V,Ch act'!N43</f>
        <v>0</v>
      </c>
      <c r="O27" s="123">
        <f>'Proiectii financiare_V,Ch act'!O106-'Proiectii financiare_V,Ch act'!O43</f>
        <v>0</v>
      </c>
      <c r="P27" s="123">
        <f>'Proiectii financiare_V,Ch act'!P106-'Proiectii financiare_V,Ch act'!P43</f>
        <v>0</v>
      </c>
      <c r="Q27" s="123">
        <f>'Proiectii financiare_V,Ch act'!Q106-'Proiectii financiare_V,Ch act'!Q43</f>
        <v>0</v>
      </c>
      <c r="R27" s="224"/>
    </row>
    <row r="28" spans="1:18" s="188" customFormat="1" ht="17.25" customHeight="1" x14ac:dyDescent="0.3">
      <c r="A28" s="190" t="s">
        <v>151</v>
      </c>
      <c r="B28" s="123">
        <f t="shared" si="2"/>
        <v>0</v>
      </c>
      <c r="C28" s="502"/>
      <c r="D28" s="83">
        <f t="shared" ref="D28:Q28" si="3">SUM(D21:D27)</f>
        <v>0</v>
      </c>
      <c r="E28" s="83">
        <f t="shared" si="3"/>
        <v>0</v>
      </c>
      <c r="F28" s="83">
        <f t="shared" si="3"/>
        <v>0</v>
      </c>
      <c r="G28" s="83">
        <f t="shared" si="3"/>
        <v>0</v>
      </c>
      <c r="H28" s="83">
        <f t="shared" si="3"/>
        <v>0</v>
      </c>
      <c r="I28" s="83">
        <f t="shared" si="3"/>
        <v>0</v>
      </c>
      <c r="J28" s="83">
        <f t="shared" si="3"/>
        <v>0</v>
      </c>
      <c r="K28" s="83">
        <f t="shared" si="3"/>
        <v>0</v>
      </c>
      <c r="L28" s="83">
        <f t="shared" si="3"/>
        <v>0</v>
      </c>
      <c r="M28" s="83">
        <f t="shared" si="3"/>
        <v>0</v>
      </c>
      <c r="N28" s="83">
        <f t="shared" si="3"/>
        <v>0</v>
      </c>
      <c r="O28" s="83">
        <f t="shared" si="3"/>
        <v>0</v>
      </c>
      <c r="P28" s="83">
        <f t="shared" si="3"/>
        <v>0</v>
      </c>
      <c r="Q28" s="83">
        <f t="shared" si="3"/>
        <v>0</v>
      </c>
      <c r="R28" s="223"/>
    </row>
    <row r="29" spans="1:18" s="225" customFormat="1" ht="17.25" customHeight="1" x14ac:dyDescent="0.3">
      <c r="A29" s="171" t="s">
        <v>152</v>
      </c>
      <c r="B29" s="123">
        <f t="shared" si="2"/>
        <v>0</v>
      </c>
      <c r="C29" s="502"/>
      <c r="D29" s="123">
        <f>'Proiectii financiare_V,Ch act'!D110-'Proiectii financiare_V,Ch act'!D47</f>
        <v>0</v>
      </c>
      <c r="E29" s="123">
        <f>'Proiectii financiare_V,Ch act'!E110-'Proiectii financiare_V,Ch act'!E47</f>
        <v>0</v>
      </c>
      <c r="F29" s="123">
        <f>'Proiectii financiare_V,Ch act'!F110-'Proiectii financiare_V,Ch act'!F47</f>
        <v>0</v>
      </c>
      <c r="G29" s="123">
        <f>'Proiectii financiare_V,Ch act'!G110-'Proiectii financiare_V,Ch act'!G47</f>
        <v>0</v>
      </c>
      <c r="H29" s="123">
        <f>'Proiectii financiare_V,Ch act'!H110-'Proiectii financiare_V,Ch act'!H47</f>
        <v>0</v>
      </c>
      <c r="I29" s="123">
        <f>'Proiectii financiare_V,Ch act'!I110-'Proiectii financiare_V,Ch act'!I47</f>
        <v>0</v>
      </c>
      <c r="J29" s="123">
        <f>'Proiectii financiare_V,Ch act'!J110-'Proiectii financiare_V,Ch act'!J47</f>
        <v>0</v>
      </c>
      <c r="K29" s="123">
        <f>'Proiectii financiare_V,Ch act'!K110-'Proiectii financiare_V,Ch act'!K47</f>
        <v>0</v>
      </c>
      <c r="L29" s="123">
        <f>'Proiectii financiare_V,Ch act'!L110-'Proiectii financiare_V,Ch act'!L47</f>
        <v>0</v>
      </c>
      <c r="M29" s="123">
        <f>'Proiectii financiare_V,Ch act'!M110-'Proiectii financiare_V,Ch act'!M47</f>
        <v>0</v>
      </c>
      <c r="N29" s="123">
        <f>'Proiectii financiare_V,Ch act'!N110-'Proiectii financiare_V,Ch act'!N47</f>
        <v>0</v>
      </c>
      <c r="O29" s="123">
        <f>'Proiectii financiare_V,Ch act'!O110-'Proiectii financiare_V,Ch act'!O47</f>
        <v>0</v>
      </c>
      <c r="P29" s="123">
        <f>'Proiectii financiare_V,Ch act'!P110-'Proiectii financiare_V,Ch act'!P47</f>
        <v>0</v>
      </c>
      <c r="Q29" s="123">
        <f>'Proiectii financiare_V,Ch act'!Q110-'Proiectii financiare_V,Ch act'!Q47</f>
        <v>0</v>
      </c>
      <c r="R29" s="224"/>
    </row>
    <row r="30" spans="1:18" s="225" customFormat="1" ht="17.25" customHeight="1" x14ac:dyDescent="0.3">
      <c r="A30" s="171" t="s">
        <v>197</v>
      </c>
      <c r="B30" s="123">
        <f t="shared" si="2"/>
        <v>0</v>
      </c>
      <c r="C30" s="502"/>
      <c r="D30" s="123">
        <f>'Proiectii financiare_V,Ch act'!D114-'Proiectii financiare_V,Ch act'!D51</f>
        <v>0</v>
      </c>
      <c r="E30" s="123">
        <f>'Proiectii financiare_V,Ch act'!E114-'Proiectii financiare_V,Ch act'!E51</f>
        <v>0</v>
      </c>
      <c r="F30" s="123">
        <f>'Proiectii financiare_V,Ch act'!F114-'Proiectii financiare_V,Ch act'!F51</f>
        <v>0</v>
      </c>
      <c r="G30" s="123">
        <f>'Proiectii financiare_V,Ch act'!G114-'Proiectii financiare_V,Ch act'!G51</f>
        <v>0</v>
      </c>
      <c r="H30" s="123">
        <f>'Proiectii financiare_V,Ch act'!H114-'Proiectii financiare_V,Ch act'!H51</f>
        <v>0</v>
      </c>
      <c r="I30" s="123">
        <f>'Proiectii financiare_V,Ch act'!I114-'Proiectii financiare_V,Ch act'!I51</f>
        <v>0</v>
      </c>
      <c r="J30" s="123">
        <f>'Proiectii financiare_V,Ch act'!J114-'Proiectii financiare_V,Ch act'!J51</f>
        <v>0</v>
      </c>
      <c r="K30" s="123">
        <f>'Proiectii financiare_V,Ch act'!K114-'Proiectii financiare_V,Ch act'!K51</f>
        <v>0</v>
      </c>
      <c r="L30" s="123">
        <f>'Proiectii financiare_V,Ch act'!L114-'Proiectii financiare_V,Ch act'!L51</f>
        <v>0</v>
      </c>
      <c r="M30" s="123">
        <f>'Proiectii financiare_V,Ch act'!M114-'Proiectii financiare_V,Ch act'!M51</f>
        <v>0</v>
      </c>
      <c r="N30" s="123">
        <f>'Proiectii financiare_V,Ch act'!N114-'Proiectii financiare_V,Ch act'!N51</f>
        <v>0</v>
      </c>
      <c r="O30" s="123">
        <f>'Proiectii financiare_V,Ch act'!O114-'Proiectii financiare_V,Ch act'!O51</f>
        <v>0</v>
      </c>
      <c r="P30" s="123">
        <f>'Proiectii financiare_V,Ch act'!P114-'Proiectii financiare_V,Ch act'!P51</f>
        <v>0</v>
      </c>
      <c r="Q30" s="123">
        <f>'Proiectii financiare_V,Ch act'!Q114-'Proiectii financiare_V,Ch act'!Q51</f>
        <v>0</v>
      </c>
      <c r="R30" s="224"/>
    </row>
    <row r="31" spans="1:18" s="188" customFormat="1" ht="17.25" customHeight="1" x14ac:dyDescent="0.3">
      <c r="A31" s="190" t="s">
        <v>157</v>
      </c>
      <c r="B31" s="123">
        <f t="shared" si="2"/>
        <v>0</v>
      </c>
      <c r="C31" s="502"/>
      <c r="D31" s="83">
        <f t="shared" ref="D31:Q31" si="4">D29+D30</f>
        <v>0</v>
      </c>
      <c r="E31" s="83">
        <f t="shared" si="4"/>
        <v>0</v>
      </c>
      <c r="F31" s="83">
        <f t="shared" si="4"/>
        <v>0</v>
      </c>
      <c r="G31" s="83">
        <f t="shared" si="4"/>
        <v>0</v>
      </c>
      <c r="H31" s="83">
        <f t="shared" si="4"/>
        <v>0</v>
      </c>
      <c r="I31" s="83">
        <f t="shared" si="4"/>
        <v>0</v>
      </c>
      <c r="J31" s="83">
        <f t="shared" si="4"/>
        <v>0</v>
      </c>
      <c r="K31" s="83">
        <f t="shared" si="4"/>
        <v>0</v>
      </c>
      <c r="L31" s="83">
        <f t="shared" si="4"/>
        <v>0</v>
      </c>
      <c r="M31" s="83">
        <f t="shared" si="4"/>
        <v>0</v>
      </c>
      <c r="N31" s="83">
        <f t="shared" si="4"/>
        <v>0</v>
      </c>
      <c r="O31" s="83">
        <f t="shared" si="4"/>
        <v>0</v>
      </c>
      <c r="P31" s="83">
        <f t="shared" si="4"/>
        <v>0</v>
      </c>
      <c r="Q31" s="83">
        <f t="shared" si="4"/>
        <v>0</v>
      </c>
      <c r="R31" s="223"/>
    </row>
    <row r="32" spans="1:18" s="225" customFormat="1" ht="18" customHeight="1" x14ac:dyDescent="0.3">
      <c r="A32" s="171" t="s">
        <v>158</v>
      </c>
      <c r="B32" s="123">
        <f t="shared" si="2"/>
        <v>0</v>
      </c>
      <c r="C32" s="502"/>
      <c r="D32" s="123">
        <f>'Proiectii financiare_V,Ch act'!D116-'Proiectii financiare_V,Ch act'!D53</f>
        <v>0</v>
      </c>
      <c r="E32" s="123">
        <f>'Proiectii financiare_V,Ch act'!E116-'Proiectii financiare_V,Ch act'!E53</f>
        <v>0</v>
      </c>
      <c r="F32" s="123">
        <f>'Proiectii financiare_V,Ch act'!F116-'Proiectii financiare_V,Ch act'!F53</f>
        <v>0</v>
      </c>
      <c r="G32" s="123">
        <f>'Proiectii financiare_V,Ch act'!G116-'Proiectii financiare_V,Ch act'!G53</f>
        <v>0</v>
      </c>
      <c r="H32" s="123">
        <f>'Proiectii financiare_V,Ch act'!H116-'Proiectii financiare_V,Ch act'!H53</f>
        <v>0</v>
      </c>
      <c r="I32" s="123">
        <f>'Proiectii financiare_V,Ch act'!I116-'Proiectii financiare_V,Ch act'!I53</f>
        <v>0</v>
      </c>
      <c r="J32" s="123">
        <f>'Proiectii financiare_V,Ch act'!J116-'Proiectii financiare_V,Ch act'!J53</f>
        <v>0</v>
      </c>
      <c r="K32" s="123">
        <f>'Proiectii financiare_V,Ch act'!K116-'Proiectii financiare_V,Ch act'!K53</f>
        <v>0</v>
      </c>
      <c r="L32" s="123">
        <f>'Proiectii financiare_V,Ch act'!L116-'Proiectii financiare_V,Ch act'!L53</f>
        <v>0</v>
      </c>
      <c r="M32" s="123">
        <f>'Proiectii financiare_V,Ch act'!M116-'Proiectii financiare_V,Ch act'!M53</f>
        <v>0</v>
      </c>
      <c r="N32" s="123">
        <f>'Proiectii financiare_V,Ch act'!N116-'Proiectii financiare_V,Ch act'!N53</f>
        <v>0</v>
      </c>
      <c r="O32" s="123">
        <f>'Proiectii financiare_V,Ch act'!O116-'Proiectii financiare_V,Ch act'!O53</f>
        <v>0</v>
      </c>
      <c r="P32" s="123">
        <f>'Proiectii financiare_V,Ch act'!P116-'Proiectii financiare_V,Ch act'!P53</f>
        <v>0</v>
      </c>
      <c r="Q32" s="123">
        <f>'Proiectii financiare_V,Ch act'!Q116-'Proiectii financiare_V,Ch act'!Q53</f>
        <v>0</v>
      </c>
      <c r="R32" s="224"/>
    </row>
    <row r="33" spans="1:18" s="225" customFormat="1" ht="18" customHeight="1" x14ac:dyDescent="0.3">
      <c r="A33" s="171" t="s">
        <v>160</v>
      </c>
      <c r="B33" s="123">
        <f t="shared" si="2"/>
        <v>0</v>
      </c>
      <c r="C33" s="502"/>
      <c r="D33" s="123">
        <f>'Proiectii financiare_V,Ch act'!D119-'Proiectii financiare_V,Ch act'!D56</f>
        <v>0</v>
      </c>
      <c r="E33" s="123">
        <f>'Proiectii financiare_V,Ch act'!E119-'Proiectii financiare_V,Ch act'!E56</f>
        <v>0</v>
      </c>
      <c r="F33" s="123">
        <f>'Proiectii financiare_V,Ch act'!F119-'Proiectii financiare_V,Ch act'!F56</f>
        <v>0</v>
      </c>
      <c r="G33" s="123">
        <f>'Proiectii financiare_V,Ch act'!G119-'Proiectii financiare_V,Ch act'!G56</f>
        <v>0</v>
      </c>
      <c r="H33" s="123">
        <f>'Proiectii financiare_V,Ch act'!H119-'Proiectii financiare_V,Ch act'!H56</f>
        <v>0</v>
      </c>
      <c r="I33" s="123">
        <f>'Proiectii financiare_V,Ch act'!I119-'Proiectii financiare_V,Ch act'!I56</f>
        <v>0</v>
      </c>
      <c r="J33" s="123">
        <f>'Proiectii financiare_V,Ch act'!J119-'Proiectii financiare_V,Ch act'!J56</f>
        <v>0</v>
      </c>
      <c r="K33" s="123">
        <f>'Proiectii financiare_V,Ch act'!K119-'Proiectii financiare_V,Ch act'!K56</f>
        <v>0</v>
      </c>
      <c r="L33" s="123">
        <f>'Proiectii financiare_V,Ch act'!L119-'Proiectii financiare_V,Ch act'!L56</f>
        <v>0</v>
      </c>
      <c r="M33" s="123">
        <f>'Proiectii financiare_V,Ch act'!M119-'Proiectii financiare_V,Ch act'!M56</f>
        <v>0</v>
      </c>
      <c r="N33" s="123">
        <f>'Proiectii financiare_V,Ch act'!N119-'Proiectii financiare_V,Ch act'!N56</f>
        <v>0</v>
      </c>
      <c r="O33" s="123">
        <f>'Proiectii financiare_V,Ch act'!O119-'Proiectii financiare_V,Ch act'!O56</f>
        <v>0</v>
      </c>
      <c r="P33" s="123">
        <f>'Proiectii financiare_V,Ch act'!P119-'Proiectii financiare_V,Ch act'!P56</f>
        <v>0</v>
      </c>
      <c r="Q33" s="123">
        <f>'Proiectii financiare_V,Ch act'!Q119-'Proiectii financiare_V,Ch act'!Q56</f>
        <v>0</v>
      </c>
      <c r="R33" s="224"/>
    </row>
    <row r="34" spans="1:18" s="225" customFormat="1" ht="18" customHeight="1" x14ac:dyDescent="0.3">
      <c r="A34" s="171" t="s">
        <v>161</v>
      </c>
      <c r="B34" s="123">
        <f t="shared" si="2"/>
        <v>0</v>
      </c>
      <c r="C34" s="502"/>
      <c r="D34" s="123">
        <f>'Proiectii financiare_V,Ch act'!D120-'Proiectii financiare_V,Ch act'!D57</f>
        <v>0</v>
      </c>
      <c r="E34" s="123">
        <f>'Proiectii financiare_V,Ch act'!E120-'Proiectii financiare_V,Ch act'!E57</f>
        <v>0</v>
      </c>
      <c r="F34" s="123">
        <f>'Proiectii financiare_V,Ch act'!F120-'Proiectii financiare_V,Ch act'!F57</f>
        <v>0</v>
      </c>
      <c r="G34" s="123">
        <f>'Proiectii financiare_V,Ch act'!G120-'Proiectii financiare_V,Ch act'!G57</f>
        <v>0</v>
      </c>
      <c r="H34" s="123">
        <f>'Proiectii financiare_V,Ch act'!H120-'Proiectii financiare_V,Ch act'!H57</f>
        <v>0</v>
      </c>
      <c r="I34" s="123">
        <f>'Proiectii financiare_V,Ch act'!I120-'Proiectii financiare_V,Ch act'!I57</f>
        <v>0</v>
      </c>
      <c r="J34" s="123">
        <f>'Proiectii financiare_V,Ch act'!J120-'Proiectii financiare_V,Ch act'!J57</f>
        <v>0</v>
      </c>
      <c r="K34" s="123">
        <f>'Proiectii financiare_V,Ch act'!K120-'Proiectii financiare_V,Ch act'!K57</f>
        <v>0</v>
      </c>
      <c r="L34" s="123">
        <f>'Proiectii financiare_V,Ch act'!L120-'Proiectii financiare_V,Ch act'!L57</f>
        <v>0</v>
      </c>
      <c r="M34" s="123">
        <f>'Proiectii financiare_V,Ch act'!M120-'Proiectii financiare_V,Ch act'!M57</f>
        <v>0</v>
      </c>
      <c r="N34" s="123">
        <f>'Proiectii financiare_V,Ch act'!N120-'Proiectii financiare_V,Ch act'!N57</f>
        <v>0</v>
      </c>
      <c r="O34" s="123">
        <f>'Proiectii financiare_V,Ch act'!O120-'Proiectii financiare_V,Ch act'!O57</f>
        <v>0</v>
      </c>
      <c r="P34" s="123">
        <f>'Proiectii financiare_V,Ch act'!P120-'Proiectii financiare_V,Ch act'!P57</f>
        <v>0</v>
      </c>
      <c r="Q34" s="123">
        <f>'Proiectii financiare_V,Ch act'!Q120-'Proiectii financiare_V,Ch act'!Q57</f>
        <v>0</v>
      </c>
      <c r="R34" s="224"/>
    </row>
    <row r="35" spans="1:18" s="225" customFormat="1" ht="29.25" customHeight="1" x14ac:dyDescent="0.3">
      <c r="A35" s="344" t="s">
        <v>198</v>
      </c>
      <c r="B35" s="123">
        <f t="shared" si="2"/>
        <v>0</v>
      </c>
      <c r="C35" s="502"/>
      <c r="D35" s="222">
        <f>'Proiectii financiare_V,Ch act'!D121-'Proiectii financiare_V,Ch act'!D58</f>
        <v>0</v>
      </c>
      <c r="E35" s="222">
        <f>'Proiectii financiare_V,Ch act'!E121-'Proiectii financiare_V,Ch act'!E58</f>
        <v>0</v>
      </c>
      <c r="F35" s="222">
        <f>'Proiectii financiare_V,Ch act'!F121-'Proiectii financiare_V,Ch act'!F58</f>
        <v>0</v>
      </c>
      <c r="G35" s="222">
        <f>'Proiectii financiare_V,Ch act'!G121-'Proiectii financiare_V,Ch act'!G58</f>
        <v>0</v>
      </c>
      <c r="H35" s="222">
        <f>'Proiectii financiare_V,Ch act'!H121-'Proiectii financiare_V,Ch act'!H58</f>
        <v>0</v>
      </c>
      <c r="I35" s="222">
        <f>'Proiectii financiare_V,Ch act'!I121-'Proiectii financiare_V,Ch act'!I58</f>
        <v>0</v>
      </c>
      <c r="J35" s="222">
        <f>'Proiectii financiare_V,Ch act'!J121-'Proiectii financiare_V,Ch act'!J58</f>
        <v>0</v>
      </c>
      <c r="K35" s="222">
        <f>'Proiectii financiare_V,Ch act'!K121-'Proiectii financiare_V,Ch act'!K58</f>
        <v>0</v>
      </c>
      <c r="L35" s="222">
        <f>'Proiectii financiare_V,Ch act'!L121-'Proiectii financiare_V,Ch act'!L58</f>
        <v>0</v>
      </c>
      <c r="M35" s="222">
        <f>'Proiectii financiare_V,Ch act'!M121-'Proiectii financiare_V,Ch act'!M58</f>
        <v>0</v>
      </c>
      <c r="N35" s="222">
        <f>'Proiectii financiare_V,Ch act'!N121-'Proiectii financiare_V,Ch act'!N58</f>
        <v>0</v>
      </c>
      <c r="O35" s="222">
        <f>'Proiectii financiare_V,Ch act'!O121-'Proiectii financiare_V,Ch act'!O58</f>
        <v>0</v>
      </c>
      <c r="P35" s="222">
        <f>'Proiectii financiare_V,Ch act'!P121-'Proiectii financiare_V,Ch act'!P58</f>
        <v>0</v>
      </c>
      <c r="Q35" s="222">
        <f>'Proiectii financiare_V,Ch act'!Q121-'Proiectii financiare_V,Ch act'!Q58</f>
        <v>0</v>
      </c>
      <c r="R35" s="224"/>
    </row>
    <row r="36" spans="1:18" s="225" customFormat="1" ht="29.25" customHeight="1" x14ac:dyDescent="0.3">
      <c r="A36" s="344" t="s">
        <v>199</v>
      </c>
      <c r="B36" s="123">
        <f t="shared" si="2"/>
        <v>0</v>
      </c>
      <c r="C36" s="502"/>
      <c r="D36" s="222">
        <f>'Proiectii financiare_V,Ch act'!D122-'Proiectii financiare_V,Ch act'!D59</f>
        <v>0</v>
      </c>
      <c r="E36" s="222">
        <f>'Proiectii financiare_V,Ch act'!E122-'Proiectii financiare_V,Ch act'!E59</f>
        <v>0</v>
      </c>
      <c r="F36" s="222">
        <f>'Proiectii financiare_V,Ch act'!F122-'Proiectii financiare_V,Ch act'!F59</f>
        <v>0</v>
      </c>
      <c r="G36" s="222">
        <f>'Proiectii financiare_V,Ch act'!G122-'Proiectii financiare_V,Ch act'!G59</f>
        <v>0</v>
      </c>
      <c r="H36" s="222">
        <f>'Proiectii financiare_V,Ch act'!H122-'Proiectii financiare_V,Ch act'!H59</f>
        <v>0</v>
      </c>
      <c r="I36" s="222">
        <f>'Proiectii financiare_V,Ch act'!I122-'Proiectii financiare_V,Ch act'!I59</f>
        <v>0</v>
      </c>
      <c r="J36" s="222">
        <f>'Proiectii financiare_V,Ch act'!J122-'Proiectii financiare_V,Ch act'!J59</f>
        <v>0</v>
      </c>
      <c r="K36" s="222">
        <f>'Proiectii financiare_V,Ch act'!K122-'Proiectii financiare_V,Ch act'!K59</f>
        <v>0</v>
      </c>
      <c r="L36" s="222">
        <f>'Proiectii financiare_V,Ch act'!L122-'Proiectii financiare_V,Ch act'!L59</f>
        <v>0</v>
      </c>
      <c r="M36" s="222">
        <f>'Proiectii financiare_V,Ch act'!M122-'Proiectii financiare_V,Ch act'!M59</f>
        <v>0</v>
      </c>
      <c r="N36" s="222">
        <f>'Proiectii financiare_V,Ch act'!N122-'Proiectii financiare_V,Ch act'!N59</f>
        <v>0</v>
      </c>
      <c r="O36" s="222">
        <f>'Proiectii financiare_V,Ch act'!O122-'Proiectii financiare_V,Ch act'!O59</f>
        <v>0</v>
      </c>
      <c r="P36" s="222">
        <f>'Proiectii financiare_V,Ch act'!P122-'Proiectii financiare_V,Ch act'!P59</f>
        <v>0</v>
      </c>
      <c r="Q36" s="222">
        <f>'Proiectii financiare_V,Ch act'!Q122-'Proiectii financiare_V,Ch act'!Q59</f>
        <v>0</v>
      </c>
      <c r="R36" s="224"/>
    </row>
    <row r="37" spans="1:18" s="188" customFormat="1" ht="25.5" customHeight="1" x14ac:dyDescent="0.3">
      <c r="A37" s="191" t="s">
        <v>163</v>
      </c>
      <c r="B37" s="192">
        <f t="shared" si="2"/>
        <v>0</v>
      </c>
      <c r="C37" s="502"/>
      <c r="D37" s="192">
        <f t="shared" ref="D37:Q37" si="5">D28+D31+SUM(D32:D36)</f>
        <v>0</v>
      </c>
      <c r="E37" s="192">
        <f t="shared" si="5"/>
        <v>0</v>
      </c>
      <c r="F37" s="192">
        <f t="shared" si="5"/>
        <v>0</v>
      </c>
      <c r="G37" s="192">
        <f t="shared" si="5"/>
        <v>0</v>
      </c>
      <c r="H37" s="192">
        <f t="shared" si="5"/>
        <v>0</v>
      </c>
      <c r="I37" s="192">
        <f t="shared" si="5"/>
        <v>0</v>
      </c>
      <c r="J37" s="192">
        <f t="shared" si="5"/>
        <v>0</v>
      </c>
      <c r="K37" s="192">
        <f t="shared" si="5"/>
        <v>0</v>
      </c>
      <c r="L37" s="192">
        <f t="shared" si="5"/>
        <v>0</v>
      </c>
      <c r="M37" s="192">
        <f t="shared" si="5"/>
        <v>0</v>
      </c>
      <c r="N37" s="192">
        <f t="shared" si="5"/>
        <v>0</v>
      </c>
      <c r="O37" s="192">
        <f t="shared" si="5"/>
        <v>0</v>
      </c>
      <c r="P37" s="192">
        <f t="shared" si="5"/>
        <v>0</v>
      </c>
      <c r="Q37" s="192">
        <f t="shared" si="5"/>
        <v>0</v>
      </c>
      <c r="R37" s="223"/>
    </row>
    <row r="38" spans="1:18" s="342" customFormat="1" ht="26" x14ac:dyDescent="0.3">
      <c r="A38" s="339" t="s">
        <v>200</v>
      </c>
      <c r="B38" s="340">
        <f t="shared" si="2"/>
        <v>0</v>
      </c>
      <c r="C38" s="502"/>
      <c r="D38" s="222">
        <f>'Proiectii financiare_V,Ch act'!D124-'Proiectii financiare_V,Ch act'!D61</f>
        <v>0</v>
      </c>
      <c r="E38" s="222">
        <f>'Proiectii financiare_V,Ch act'!E124-'Proiectii financiare_V,Ch act'!E61</f>
        <v>0</v>
      </c>
      <c r="F38" s="222">
        <f>'Proiectii financiare_V,Ch act'!F124-'Proiectii financiare_V,Ch act'!F61</f>
        <v>0</v>
      </c>
      <c r="G38" s="222">
        <f>'Proiectii financiare_V,Ch act'!G124-'Proiectii financiare_V,Ch act'!G61</f>
        <v>0</v>
      </c>
      <c r="H38" s="222">
        <f>'Proiectii financiare_V,Ch act'!H124-'Proiectii financiare_V,Ch act'!H61</f>
        <v>0</v>
      </c>
      <c r="I38" s="222">
        <f>'Proiectii financiare_V,Ch act'!I124-'Proiectii financiare_V,Ch act'!I61</f>
        <v>0</v>
      </c>
      <c r="J38" s="222">
        <f>'Proiectii financiare_V,Ch act'!J124-'Proiectii financiare_V,Ch act'!J61</f>
        <v>0</v>
      </c>
      <c r="K38" s="222">
        <f>'Proiectii financiare_V,Ch act'!K124-'Proiectii financiare_V,Ch act'!K61</f>
        <v>0</v>
      </c>
      <c r="L38" s="222">
        <f>'Proiectii financiare_V,Ch act'!L124-'Proiectii financiare_V,Ch act'!L61</f>
        <v>0</v>
      </c>
      <c r="M38" s="222">
        <f>'Proiectii financiare_V,Ch act'!M124-'Proiectii financiare_V,Ch act'!M61</f>
        <v>0</v>
      </c>
      <c r="N38" s="222">
        <f>'Proiectii financiare_V,Ch act'!N124-'Proiectii financiare_V,Ch act'!N61</f>
        <v>0</v>
      </c>
      <c r="O38" s="222">
        <f>'Proiectii financiare_V,Ch act'!O124-'Proiectii financiare_V,Ch act'!O61</f>
        <v>0</v>
      </c>
      <c r="P38" s="222">
        <f>'Proiectii financiare_V,Ch act'!P124-'Proiectii financiare_V,Ch act'!P61</f>
        <v>0</v>
      </c>
      <c r="Q38" s="222">
        <f>'Proiectii financiare_V,Ch act'!Q124-'Proiectii financiare_V,Ch act'!Q61</f>
        <v>0</v>
      </c>
      <c r="R38" s="341"/>
    </row>
    <row r="39" spans="1:18" s="188" customFormat="1" ht="24" customHeight="1" x14ac:dyDescent="0.3">
      <c r="A39" s="191" t="s">
        <v>165</v>
      </c>
      <c r="B39" s="192">
        <f t="shared" si="2"/>
        <v>0</v>
      </c>
      <c r="C39" s="503"/>
      <c r="D39" s="192">
        <f t="shared" ref="D39:Q39" si="6">D19-D37</f>
        <v>0</v>
      </c>
      <c r="E39" s="192">
        <f t="shared" si="6"/>
        <v>0</v>
      </c>
      <c r="F39" s="192">
        <f t="shared" si="6"/>
        <v>0</v>
      </c>
      <c r="G39" s="192">
        <f t="shared" si="6"/>
        <v>0</v>
      </c>
      <c r="H39" s="192">
        <f t="shared" si="6"/>
        <v>0</v>
      </c>
      <c r="I39" s="192">
        <f t="shared" si="6"/>
        <v>0</v>
      </c>
      <c r="J39" s="192">
        <f t="shared" si="6"/>
        <v>0</v>
      </c>
      <c r="K39" s="192">
        <f t="shared" si="6"/>
        <v>0</v>
      </c>
      <c r="L39" s="192">
        <f t="shared" si="6"/>
        <v>0</v>
      </c>
      <c r="M39" s="192">
        <f t="shared" si="6"/>
        <v>0</v>
      </c>
      <c r="N39" s="192">
        <f t="shared" si="6"/>
        <v>0</v>
      </c>
      <c r="O39" s="192">
        <f t="shared" si="6"/>
        <v>0</v>
      </c>
      <c r="P39" s="192">
        <f t="shared" si="6"/>
        <v>0</v>
      </c>
      <c r="Q39" s="192">
        <f t="shared" si="6"/>
        <v>0</v>
      </c>
      <c r="R39" s="223"/>
    </row>
    <row r="40" spans="1:18" ht="15.5" x14ac:dyDescent="0.35">
      <c r="A40" s="226"/>
      <c r="H40" s="161"/>
      <c r="J40" s="161"/>
      <c r="K40" s="161"/>
      <c r="L40" s="161"/>
      <c r="M40" s="161"/>
    </row>
    <row r="41" spans="1:18" ht="15.5" x14ac:dyDescent="0.35">
      <c r="A41" s="226"/>
      <c r="H41" s="161"/>
      <c r="J41" s="161"/>
      <c r="K41" s="161"/>
      <c r="L41" s="161"/>
      <c r="M41" s="161"/>
    </row>
    <row r="42" spans="1:18" ht="15" x14ac:dyDescent="0.35">
      <c r="A42" s="204" t="s">
        <v>115</v>
      </c>
      <c r="B42" s="168" t="s">
        <v>95</v>
      </c>
      <c r="C42" s="168">
        <v>0</v>
      </c>
      <c r="D42" s="168">
        <v>1</v>
      </c>
      <c r="E42" s="168">
        <v>2</v>
      </c>
      <c r="F42" s="168">
        <v>3</v>
      </c>
      <c r="G42" s="168">
        <v>4</v>
      </c>
      <c r="H42" s="168">
        <v>5</v>
      </c>
      <c r="I42" s="168">
        <v>6</v>
      </c>
      <c r="J42" s="168">
        <v>7</v>
      </c>
      <c r="K42" s="168">
        <v>8</v>
      </c>
      <c r="L42" s="168">
        <v>9</v>
      </c>
      <c r="M42" s="168">
        <v>10</v>
      </c>
      <c r="N42" s="168">
        <v>11</v>
      </c>
      <c r="O42" s="168">
        <v>12</v>
      </c>
      <c r="P42" s="168">
        <v>13</v>
      </c>
      <c r="Q42" s="168">
        <v>14</v>
      </c>
    </row>
    <row r="43" spans="1:18" ht="15.5" x14ac:dyDescent="0.35">
      <c r="A43" s="213" t="s">
        <v>183</v>
      </c>
      <c r="B43" s="83">
        <f>SUM(D43:G43)</f>
        <v>0</v>
      </c>
      <c r="C43" s="527"/>
      <c r="D43" s="90">
        <f>Investitie!F79</f>
        <v>0</v>
      </c>
      <c r="E43" s="90">
        <f>Investitie!G79</f>
        <v>0</v>
      </c>
      <c r="F43" s="90">
        <f>Investitie!H79</f>
        <v>0</v>
      </c>
      <c r="G43" s="90">
        <f>Investitie!I79</f>
        <v>0</v>
      </c>
      <c r="H43" s="161"/>
      <c r="J43" s="161"/>
      <c r="K43" s="161"/>
      <c r="L43" s="161"/>
      <c r="M43" s="161"/>
    </row>
    <row r="44" spans="1:18" ht="26" x14ac:dyDescent="0.35">
      <c r="A44" s="206" t="str">
        <f>Investitie!B90</f>
        <v>ASISTENŢĂ FINANCIARĂ NERAMBURSABILĂ SOLICITATĂ</v>
      </c>
      <c r="B44" s="83">
        <f>SUM(D44:G44)</f>
        <v>0</v>
      </c>
      <c r="C44" s="528"/>
      <c r="D44" s="90">
        <f>Investitie!F90</f>
        <v>0</v>
      </c>
      <c r="E44" s="90">
        <f>Investitie!G90</f>
        <v>0</v>
      </c>
      <c r="F44" s="90">
        <f>Investitie!H90</f>
        <v>0</v>
      </c>
      <c r="G44" s="90">
        <f>Investitie!I90</f>
        <v>0</v>
      </c>
      <c r="H44" s="161"/>
      <c r="J44" s="161"/>
      <c r="K44" s="161"/>
      <c r="L44" s="161"/>
      <c r="M44" s="161"/>
    </row>
    <row r="45" spans="1:18" ht="15.5" x14ac:dyDescent="0.35">
      <c r="A45" s="206" t="str">
        <f>Investitie!B91</f>
        <v>CONTRIBUTIE PROPRIE, din care:</v>
      </c>
      <c r="B45" s="83">
        <f>SUM(D45:G45)</f>
        <v>0</v>
      </c>
      <c r="C45" s="528"/>
      <c r="D45" s="90">
        <f>Investitie!F91</f>
        <v>0</v>
      </c>
      <c r="E45" s="90">
        <f>Investitie!G91</f>
        <v>0</v>
      </c>
      <c r="F45" s="90">
        <f>Investitie!H91</f>
        <v>0</v>
      </c>
      <c r="G45" s="90">
        <f>Investitie!I91</f>
        <v>0</v>
      </c>
      <c r="H45" s="161"/>
      <c r="J45" s="161"/>
      <c r="K45" s="161"/>
      <c r="L45" s="161"/>
      <c r="M45" s="161"/>
    </row>
    <row r="46" spans="1:18" x14ac:dyDescent="0.35">
      <c r="A46" s="206" t="str">
        <f>Investitie!B92</f>
        <v>Surse proprii</v>
      </c>
      <c r="B46" s="83">
        <f>SUM(D46:G46)</f>
        <v>0</v>
      </c>
      <c r="C46" s="528"/>
      <c r="D46" s="90">
        <f>Investitie!F92</f>
        <v>0</v>
      </c>
      <c r="E46" s="90">
        <f>Investitie!G92</f>
        <v>0</v>
      </c>
      <c r="F46" s="90">
        <f>Investitie!H92</f>
        <v>0</v>
      </c>
      <c r="G46" s="90">
        <f>Investitie!I92</f>
        <v>0</v>
      </c>
    </row>
    <row r="47" spans="1:18" ht="26" x14ac:dyDescent="0.35">
      <c r="A47" s="206" t="str">
        <f>Investitie!B93</f>
        <v>Contributie publica (veniturile nete actualizate, pentru proiecte generatoare de venit)</v>
      </c>
      <c r="B47" s="83">
        <f>SUM(D47:G47)</f>
        <v>0</v>
      </c>
      <c r="C47" s="528"/>
      <c r="D47" s="90">
        <f>Investitie!F93</f>
        <v>0</v>
      </c>
      <c r="E47" s="90">
        <f>Investitie!G93</f>
        <v>0</v>
      </c>
      <c r="F47" s="90">
        <f>Investitie!H93</f>
        <v>0</v>
      </c>
      <c r="G47" s="90">
        <f>Investitie!I93</f>
        <v>0</v>
      </c>
    </row>
    <row r="48" spans="1:18" hidden="1" x14ac:dyDescent="0.35">
      <c r="A48" s="206"/>
      <c r="B48" s="83"/>
      <c r="C48" s="528"/>
      <c r="D48" s="90"/>
      <c r="E48" s="90"/>
      <c r="F48" s="90"/>
      <c r="G48" s="90"/>
    </row>
    <row r="49" spans="1:17" x14ac:dyDescent="0.35">
      <c r="A49" s="206" t="str">
        <f>Investitie!B94</f>
        <v>Imprumuturi bancare (surse imprumutate)</v>
      </c>
      <c r="B49" s="83">
        <f>SUM(D49:G49)</f>
        <v>0</v>
      </c>
      <c r="C49" s="528"/>
      <c r="D49" s="90">
        <f>Investitie!F94</f>
        <v>0</v>
      </c>
      <c r="E49" s="90">
        <f>Investitie!G94</f>
        <v>0</v>
      </c>
      <c r="F49" s="90">
        <f>Investitie!H94</f>
        <v>0</v>
      </c>
      <c r="G49" s="90">
        <f>Investitie!I94</f>
        <v>0</v>
      </c>
    </row>
    <row r="50" spans="1:17" x14ac:dyDescent="0.35">
      <c r="C50" s="528"/>
    </row>
    <row r="51" spans="1:17" x14ac:dyDescent="0.35">
      <c r="A51" s="206" t="str">
        <f>Investitie!B102</f>
        <v>Rambursare imprumut (incl.dobanzi)</v>
      </c>
      <c r="B51" s="83">
        <f>SUM(D51:G51)</f>
        <v>0</v>
      </c>
      <c r="C51" s="521"/>
      <c r="D51" s="123">
        <f>Investitie!F102</f>
        <v>0</v>
      </c>
      <c r="E51" s="123">
        <f>Investitie!G102</f>
        <v>0</v>
      </c>
      <c r="F51" s="123">
        <f>Investitie!H102</f>
        <v>0</v>
      </c>
      <c r="G51" s="123">
        <f>Investitie!I102</f>
        <v>0</v>
      </c>
      <c r="H51" s="123">
        <f>Investitie!J102</f>
        <v>0</v>
      </c>
      <c r="I51" s="123">
        <f>Investitie!K102</f>
        <v>0</v>
      </c>
      <c r="J51" s="123">
        <f>Investitie!L102</f>
        <v>0</v>
      </c>
      <c r="K51" s="123">
        <f>Investitie!M102</f>
        <v>0</v>
      </c>
      <c r="L51" s="123">
        <f>Investitie!N102</f>
        <v>0</v>
      </c>
      <c r="M51" s="123">
        <f>Investitie!O102</f>
        <v>0</v>
      </c>
      <c r="N51" s="123">
        <f>Investitie!P102</f>
        <v>0</v>
      </c>
      <c r="O51" s="123">
        <f>Investitie!Q102</f>
        <v>0</v>
      </c>
      <c r="P51" s="123">
        <f>Investitie!R102</f>
        <v>0</v>
      </c>
      <c r="Q51" s="123">
        <f>Investitie!S102</f>
        <v>0</v>
      </c>
    </row>
    <row r="54" spans="1:17" x14ac:dyDescent="0.35">
      <c r="B54" s="60"/>
      <c r="C54" s="60"/>
      <c r="D54" s="60"/>
      <c r="E54" s="60"/>
      <c r="F54" s="60"/>
      <c r="G54" s="60"/>
      <c r="H54" s="60"/>
      <c r="J54" s="60"/>
      <c r="K54" s="60"/>
      <c r="L54" s="60"/>
      <c r="M54" s="60"/>
      <c r="N54" s="60"/>
      <c r="O54" s="60"/>
      <c r="P54" s="60"/>
      <c r="Q54" s="60"/>
    </row>
    <row r="55" spans="1:17" x14ac:dyDescent="0.35">
      <c r="B55" s="60"/>
      <c r="C55" s="60"/>
      <c r="D55" s="60"/>
      <c r="E55" s="60"/>
      <c r="F55" s="60"/>
      <c r="G55" s="60"/>
      <c r="H55" s="60"/>
      <c r="J55" s="60"/>
      <c r="K55" s="60"/>
      <c r="L55" s="60"/>
      <c r="M55" s="60"/>
      <c r="N55" s="60"/>
      <c r="O55" s="60"/>
      <c r="P55" s="60"/>
      <c r="Q55" s="60"/>
    </row>
    <row r="56" spans="1:17" x14ac:dyDescent="0.35">
      <c r="B56" s="60"/>
      <c r="C56" s="60"/>
      <c r="D56" s="60"/>
      <c r="E56" s="60"/>
      <c r="F56" s="60"/>
      <c r="G56" s="60"/>
      <c r="H56" s="60"/>
      <c r="J56" s="60"/>
      <c r="K56" s="60"/>
      <c r="L56" s="60"/>
      <c r="M56" s="60"/>
      <c r="N56" s="60"/>
      <c r="O56" s="60"/>
      <c r="P56" s="60"/>
      <c r="Q56" s="60"/>
    </row>
  </sheetData>
  <mergeCells count="6">
    <mergeCell ref="C43:C51"/>
    <mergeCell ref="A1:D1"/>
    <mergeCell ref="A2:H2"/>
    <mergeCell ref="A4:M4"/>
    <mergeCell ref="D5:Q5"/>
    <mergeCell ref="C7:C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7"/>
  <sheetViews>
    <sheetView topLeftCell="A11" workbookViewId="0">
      <selection activeCell="E20" sqref="E20"/>
    </sheetView>
  </sheetViews>
  <sheetFormatPr defaultColWidth="8.81640625" defaultRowHeight="14.5" x14ac:dyDescent="0.35"/>
  <cols>
    <col min="1" max="1" width="33.7265625" style="255" customWidth="1"/>
    <col min="2" max="2" width="20.81640625" bestFit="1" customWidth="1"/>
    <col min="3" max="4" width="16.54296875" style="256" customWidth="1"/>
    <col min="5" max="17" width="16.54296875" customWidth="1"/>
  </cols>
  <sheetData>
    <row r="1" spans="1:17" ht="33" customHeight="1" x14ac:dyDescent="0.4">
      <c r="A1" s="532" t="s">
        <v>393</v>
      </c>
      <c r="B1" s="532"/>
      <c r="C1" s="532"/>
      <c r="D1" s="532"/>
      <c r="E1" s="532"/>
      <c r="F1" s="532"/>
      <c r="G1" s="254"/>
      <c r="H1" s="254"/>
      <c r="I1" s="254"/>
      <c r="J1" s="254"/>
      <c r="K1" s="254"/>
      <c r="L1" s="254"/>
    </row>
    <row r="2" spans="1:17" ht="19.5" customHeight="1" x14ac:dyDescent="0.35">
      <c r="A2" s="543" t="s">
        <v>231</v>
      </c>
      <c r="B2" s="543"/>
      <c r="C2" s="543"/>
      <c r="D2" s="543"/>
      <c r="E2" s="543"/>
      <c r="F2" s="543"/>
      <c r="G2" s="543"/>
      <c r="H2" s="543"/>
      <c r="I2" s="543"/>
      <c r="J2" s="543"/>
      <c r="K2" s="543"/>
      <c r="L2" s="543"/>
    </row>
    <row r="4" spans="1:17" x14ac:dyDescent="0.35">
      <c r="A4" s="257" t="s">
        <v>232</v>
      </c>
      <c r="B4" s="258">
        <v>0.04</v>
      </c>
    </row>
    <row r="5" spans="1:17" s="261" customFormat="1" ht="13.5" x14ac:dyDescent="0.35">
      <c r="A5" s="226" t="s">
        <v>233</v>
      </c>
      <c r="B5" s="259" t="s">
        <v>33</v>
      </c>
      <c r="C5" s="260"/>
      <c r="D5" s="260">
        <v>1</v>
      </c>
      <c r="E5" s="260">
        <v>2</v>
      </c>
      <c r="F5" s="260">
        <v>3</v>
      </c>
      <c r="G5" s="260">
        <v>4</v>
      </c>
      <c r="H5" s="260">
        <v>5</v>
      </c>
      <c r="I5" s="260">
        <v>6</v>
      </c>
      <c r="J5" s="260">
        <v>7</v>
      </c>
      <c r="K5" s="260">
        <v>8</v>
      </c>
      <c r="L5" s="260">
        <v>9</v>
      </c>
      <c r="M5" s="260">
        <v>10</v>
      </c>
      <c r="N5" s="260">
        <v>11</v>
      </c>
      <c r="O5" s="260">
        <v>12</v>
      </c>
      <c r="P5" s="260">
        <v>13</v>
      </c>
      <c r="Q5" s="260">
        <v>14</v>
      </c>
    </row>
    <row r="6" spans="1:17" s="85" customFormat="1" ht="13.5" x14ac:dyDescent="0.3">
      <c r="A6" s="262" t="s">
        <v>234</v>
      </c>
      <c r="B6" s="59">
        <f t="shared" ref="B6:B13" si="0">SUM(D6:Q6)</f>
        <v>0</v>
      </c>
      <c r="C6" s="113"/>
      <c r="D6" s="113">
        <f>'Proiectii financiare marginale'!D19-SUM('Proiectii financiare marginale'!D14:D15)</f>
        <v>0</v>
      </c>
      <c r="E6" s="113">
        <f>'Proiectii financiare marginale'!E19-SUM('Proiectii financiare marginale'!E14:E15)</f>
        <v>0</v>
      </c>
      <c r="F6" s="113">
        <f>'Proiectii financiare marginale'!F19-SUM('Proiectii financiare marginale'!F14:F15)</f>
        <v>0</v>
      </c>
      <c r="G6" s="113">
        <f>'Proiectii financiare marginale'!G19-SUM('Proiectii financiare marginale'!G14:G15)</f>
        <v>0</v>
      </c>
      <c r="H6" s="113">
        <f>'Proiectii financiare marginale'!H19-SUM('Proiectii financiare marginale'!H14:H15)</f>
        <v>0</v>
      </c>
      <c r="I6" s="113">
        <f>'Proiectii financiare marginale'!I19-SUM('Proiectii financiare marginale'!I14:I15)</f>
        <v>0</v>
      </c>
      <c r="J6" s="113">
        <f>'Proiectii financiare marginale'!J19-SUM('Proiectii financiare marginale'!J14:J15)</f>
        <v>0</v>
      </c>
      <c r="K6" s="113">
        <f>'Proiectii financiare marginale'!K19-SUM('Proiectii financiare marginale'!K14:K15)</f>
        <v>0</v>
      </c>
      <c r="L6" s="113">
        <f>'Proiectii financiare marginale'!L19-SUM('Proiectii financiare marginale'!L14:L15)</f>
        <v>0</v>
      </c>
      <c r="M6" s="113">
        <f>'Proiectii financiare marginale'!M19-SUM('Proiectii financiare marginale'!M14:M15)</f>
        <v>0</v>
      </c>
      <c r="N6" s="113">
        <f>'Proiectii financiare marginale'!N19-SUM('Proiectii financiare marginale'!N14:N15)</f>
        <v>0</v>
      </c>
      <c r="O6" s="113">
        <f>'Proiectii financiare marginale'!O19-SUM('Proiectii financiare marginale'!O14:O15)</f>
        <v>0</v>
      </c>
      <c r="P6" s="113">
        <f>'Proiectii financiare marginale'!P19-SUM('Proiectii financiare marginale'!P14:P15)</f>
        <v>0</v>
      </c>
      <c r="Q6" s="113">
        <f>'Proiectii financiare marginale'!Q19-SUM('Proiectii financiare marginale'!Q14:Q15)</f>
        <v>0</v>
      </c>
    </row>
    <row r="7" spans="1:17" s="85" customFormat="1" ht="13.5" x14ac:dyDescent="0.3">
      <c r="A7" s="263" t="s">
        <v>235</v>
      </c>
      <c r="B7" s="59">
        <f t="shared" si="0"/>
        <v>0</v>
      </c>
      <c r="C7" s="264"/>
      <c r="D7" s="264"/>
      <c r="E7" s="264"/>
      <c r="F7" s="264"/>
      <c r="G7" s="264"/>
      <c r="H7" s="264"/>
      <c r="I7" s="264"/>
      <c r="J7" s="264"/>
      <c r="K7" s="264"/>
      <c r="L7" s="264"/>
      <c r="M7" s="264"/>
      <c r="N7" s="264"/>
      <c r="O7" s="264"/>
      <c r="P7" s="264"/>
      <c r="Q7" s="264">
        <f>O74</f>
        <v>0</v>
      </c>
    </row>
    <row r="8" spans="1:17" s="80" customFormat="1" ht="13.5" x14ac:dyDescent="0.3">
      <c r="A8" s="265" t="s">
        <v>236</v>
      </c>
      <c r="B8" s="266">
        <f t="shared" si="0"/>
        <v>0</v>
      </c>
      <c r="C8" s="267"/>
      <c r="D8" s="267">
        <f>D6+D7</f>
        <v>0</v>
      </c>
      <c r="E8" s="267">
        <f t="shared" ref="E8:Q8" si="1">E6+E7</f>
        <v>0</v>
      </c>
      <c r="F8" s="267">
        <f t="shared" si="1"/>
        <v>0</v>
      </c>
      <c r="G8" s="267">
        <f t="shared" si="1"/>
        <v>0</v>
      </c>
      <c r="H8" s="267">
        <f t="shared" si="1"/>
        <v>0</v>
      </c>
      <c r="I8" s="267">
        <f t="shared" si="1"/>
        <v>0</v>
      </c>
      <c r="J8" s="267">
        <f t="shared" si="1"/>
        <v>0</v>
      </c>
      <c r="K8" s="267">
        <f t="shared" si="1"/>
        <v>0</v>
      </c>
      <c r="L8" s="267">
        <f t="shared" si="1"/>
        <v>0</v>
      </c>
      <c r="M8" s="267">
        <f t="shared" si="1"/>
        <v>0</v>
      </c>
      <c r="N8" s="267">
        <f t="shared" si="1"/>
        <v>0</v>
      </c>
      <c r="O8" s="267">
        <f t="shared" si="1"/>
        <v>0</v>
      </c>
      <c r="P8" s="267">
        <f t="shared" si="1"/>
        <v>0</v>
      </c>
      <c r="Q8" s="267">
        <f t="shared" si="1"/>
        <v>0</v>
      </c>
    </row>
    <row r="9" spans="1:17" s="85" customFormat="1" ht="13.5" x14ac:dyDescent="0.3">
      <c r="A9" s="262" t="s">
        <v>237</v>
      </c>
      <c r="B9" s="59">
        <f t="shared" si="0"/>
        <v>0</v>
      </c>
      <c r="C9" s="59"/>
      <c r="D9" s="59">
        <f>'Proiectii financiare marginale'!D37</f>
        <v>0</v>
      </c>
      <c r="E9" s="59">
        <f>'Proiectii financiare marginale'!E37</f>
        <v>0</v>
      </c>
      <c r="F9" s="59">
        <f>'Proiectii financiare marginale'!F37</f>
        <v>0</v>
      </c>
      <c r="G9" s="59">
        <f>'Proiectii financiare marginale'!G37</f>
        <v>0</v>
      </c>
      <c r="H9" s="59">
        <f>'Proiectii financiare marginale'!H37</f>
        <v>0</v>
      </c>
      <c r="I9" s="59">
        <f>'Proiectii financiare marginale'!I37</f>
        <v>0</v>
      </c>
      <c r="J9" s="59">
        <f>'Proiectii financiare marginale'!J37</f>
        <v>0</v>
      </c>
      <c r="K9" s="59">
        <f>'Proiectii financiare marginale'!K37</f>
        <v>0</v>
      </c>
      <c r="L9" s="59">
        <f>'Proiectii financiare marginale'!L37</f>
        <v>0</v>
      </c>
      <c r="M9" s="59">
        <f>'Proiectii financiare marginale'!M37</f>
        <v>0</v>
      </c>
      <c r="N9" s="59">
        <f>'Proiectii financiare marginale'!N37</f>
        <v>0</v>
      </c>
      <c r="O9" s="59">
        <f>'Proiectii financiare marginale'!O37</f>
        <v>0</v>
      </c>
      <c r="P9" s="59">
        <f>'Proiectii financiare marginale'!P37</f>
        <v>0</v>
      </c>
      <c r="Q9" s="59">
        <f>'Proiectii financiare marginale'!Q37</f>
        <v>0</v>
      </c>
    </row>
    <row r="10" spans="1:17" s="85" customFormat="1" ht="13.5" x14ac:dyDescent="0.3">
      <c r="A10" s="263" t="s">
        <v>238</v>
      </c>
      <c r="B10" s="59">
        <f t="shared" si="0"/>
        <v>0</v>
      </c>
      <c r="C10" s="59"/>
      <c r="D10" s="59">
        <f>Investitie!F79</f>
        <v>0</v>
      </c>
      <c r="E10" s="59">
        <f>Investitie!G79</f>
        <v>0</v>
      </c>
      <c r="F10" s="59">
        <f>Investitie!H79</f>
        <v>0</v>
      </c>
      <c r="G10" s="59">
        <f>Investitie!I79</f>
        <v>0</v>
      </c>
      <c r="H10" s="59"/>
      <c r="I10" s="59"/>
      <c r="J10" s="59"/>
      <c r="K10" s="59"/>
      <c r="L10" s="59"/>
      <c r="M10" s="59"/>
      <c r="N10" s="59"/>
      <c r="O10" s="59"/>
      <c r="P10" s="59"/>
      <c r="Q10" s="59"/>
    </row>
    <row r="11" spans="1:17" s="80" customFormat="1" ht="13.5" x14ac:dyDescent="0.3">
      <c r="A11" s="265" t="s">
        <v>239</v>
      </c>
      <c r="B11" s="266">
        <f t="shared" si="0"/>
        <v>0</v>
      </c>
      <c r="C11" s="266"/>
      <c r="D11" s="266">
        <f>SUM(D9:D10)</f>
        <v>0</v>
      </c>
      <c r="E11" s="266">
        <f t="shared" ref="E11:M11" si="2">SUM(E9:E10)</f>
        <v>0</v>
      </c>
      <c r="F11" s="266">
        <f t="shared" si="2"/>
        <v>0</v>
      </c>
      <c r="G11" s="266">
        <f t="shared" si="2"/>
        <v>0</v>
      </c>
      <c r="H11" s="266">
        <f t="shared" si="2"/>
        <v>0</v>
      </c>
      <c r="I11" s="266">
        <f t="shared" si="2"/>
        <v>0</v>
      </c>
      <c r="J11" s="266">
        <f t="shared" si="2"/>
        <v>0</v>
      </c>
      <c r="K11" s="266">
        <f t="shared" si="2"/>
        <v>0</v>
      </c>
      <c r="L11" s="266">
        <f t="shared" si="2"/>
        <v>0</v>
      </c>
      <c r="M11" s="266">
        <f t="shared" si="2"/>
        <v>0</v>
      </c>
      <c r="N11" s="266">
        <f>SUM(N9:N10)</f>
        <v>0</v>
      </c>
      <c r="O11" s="266">
        <f>SUM(O9:O10)</f>
        <v>0</v>
      </c>
      <c r="P11" s="266">
        <f>SUM(P9:P10)</f>
        <v>0</v>
      </c>
      <c r="Q11" s="266">
        <f>SUM(Q9:Q10)</f>
        <v>0</v>
      </c>
    </row>
    <row r="12" spans="1:17" s="80" customFormat="1" ht="13.5" x14ac:dyDescent="0.3">
      <c r="A12" s="268" t="s">
        <v>240</v>
      </c>
      <c r="B12" s="89">
        <f t="shared" si="0"/>
        <v>0</v>
      </c>
      <c r="C12" s="89"/>
      <c r="D12" s="89">
        <f>D8-D11</f>
        <v>0</v>
      </c>
      <c r="E12" s="89">
        <f t="shared" ref="E12:Q12" si="3">E8-E11</f>
        <v>0</v>
      </c>
      <c r="F12" s="89">
        <f t="shared" si="3"/>
        <v>0</v>
      </c>
      <c r="G12" s="89">
        <f t="shared" si="3"/>
        <v>0</v>
      </c>
      <c r="H12" s="89">
        <f t="shared" si="3"/>
        <v>0</v>
      </c>
      <c r="I12" s="89">
        <f t="shared" si="3"/>
        <v>0</v>
      </c>
      <c r="J12" s="89">
        <f t="shared" si="3"/>
        <v>0</v>
      </c>
      <c r="K12" s="89">
        <f t="shared" si="3"/>
        <v>0</v>
      </c>
      <c r="L12" s="89">
        <f t="shared" si="3"/>
        <v>0</v>
      </c>
      <c r="M12" s="89">
        <f t="shared" si="3"/>
        <v>0</v>
      </c>
      <c r="N12" s="89">
        <f t="shared" si="3"/>
        <v>0</v>
      </c>
      <c r="O12" s="89">
        <f t="shared" si="3"/>
        <v>0</v>
      </c>
      <c r="P12" s="89">
        <f t="shared" si="3"/>
        <v>0</v>
      </c>
      <c r="Q12" s="89">
        <f t="shared" si="3"/>
        <v>0</v>
      </c>
    </row>
    <row r="13" spans="1:17" s="271" customFormat="1" ht="13.5" x14ac:dyDescent="0.3">
      <c r="A13" s="269" t="s">
        <v>241</v>
      </c>
      <c r="B13" s="270">
        <f t="shared" si="0"/>
        <v>0</v>
      </c>
      <c r="C13" s="270"/>
      <c r="D13" s="270">
        <f>D12*POWER(1+$B$4,-D5)</f>
        <v>0</v>
      </c>
      <c r="E13" s="270">
        <f t="shared" ref="E13:Q13" si="4">E12*POWER(1+$B$4,-E5)</f>
        <v>0</v>
      </c>
      <c r="F13" s="270">
        <f t="shared" si="4"/>
        <v>0</v>
      </c>
      <c r="G13" s="270">
        <f t="shared" si="4"/>
        <v>0</v>
      </c>
      <c r="H13" s="270">
        <f t="shared" si="4"/>
        <v>0</v>
      </c>
      <c r="I13" s="270">
        <f t="shared" si="4"/>
        <v>0</v>
      </c>
      <c r="J13" s="270">
        <f t="shared" si="4"/>
        <v>0</v>
      </c>
      <c r="K13" s="270">
        <f t="shared" si="4"/>
        <v>0</v>
      </c>
      <c r="L13" s="270">
        <f t="shared" si="4"/>
        <v>0</v>
      </c>
      <c r="M13" s="270">
        <f t="shared" si="4"/>
        <v>0</v>
      </c>
      <c r="N13" s="270">
        <f t="shared" si="4"/>
        <v>0</v>
      </c>
      <c r="O13" s="270">
        <f t="shared" si="4"/>
        <v>0</v>
      </c>
      <c r="P13" s="270">
        <f t="shared" si="4"/>
        <v>0</v>
      </c>
      <c r="Q13" s="270">
        <f t="shared" si="4"/>
        <v>0</v>
      </c>
    </row>
    <row r="14" spans="1:17" s="80" customFormat="1" ht="13.5" x14ac:dyDescent="0.3">
      <c r="A14" s="268" t="s">
        <v>242</v>
      </c>
      <c r="B14" s="89">
        <f>SUM(D14:Q14)</f>
        <v>0</v>
      </c>
      <c r="C14" s="89"/>
      <c r="D14" s="316">
        <f>(1/(1+$B$4)^D5)*D10</f>
        <v>0</v>
      </c>
      <c r="E14" s="316">
        <f>(1/(1+$B$4)^E5)*E10</f>
        <v>0</v>
      </c>
      <c r="F14" s="316">
        <f>(1/(1+$B$4)^F5)*F10</f>
        <v>0</v>
      </c>
      <c r="G14" s="316">
        <f>(1/(1+$B$4)^G5)*G10</f>
        <v>0</v>
      </c>
      <c r="H14" s="106"/>
      <c r="I14" s="106"/>
      <c r="J14" s="106"/>
      <c r="K14" s="106"/>
      <c r="L14" s="106"/>
      <c r="M14" s="106"/>
      <c r="N14" s="106"/>
      <c r="O14" s="106"/>
      <c r="P14" s="106"/>
      <c r="Q14" s="106"/>
    </row>
    <row r="15" spans="1:17" s="223" customFormat="1" ht="15" x14ac:dyDescent="0.3">
      <c r="A15" s="351"/>
      <c r="B15" s="352"/>
      <c r="C15" s="353"/>
      <c r="D15" s="353"/>
      <c r="E15" s="348"/>
    </row>
    <row r="16" spans="1:17" s="223" customFormat="1" ht="15" x14ac:dyDescent="0.3">
      <c r="A16" s="544" t="s">
        <v>243</v>
      </c>
      <c r="B16" s="544"/>
      <c r="C16" s="544"/>
      <c r="D16" s="544"/>
      <c r="E16" s="349"/>
    </row>
    <row r="17" spans="1:13" s="85" customFormat="1" ht="26.5" customHeight="1" x14ac:dyDescent="0.3">
      <c r="A17" s="544" t="s">
        <v>244</v>
      </c>
      <c r="B17" s="544"/>
      <c r="C17" s="544"/>
      <c r="D17" s="544"/>
      <c r="E17" s="350"/>
    </row>
    <row r="18" spans="1:13" s="85" customFormat="1" ht="26.5" customHeight="1" x14ac:dyDescent="0.3">
      <c r="A18" s="412"/>
      <c r="B18" s="412"/>
      <c r="C18" s="412"/>
      <c r="D18" s="412"/>
      <c r="E18" s="350"/>
    </row>
    <row r="19" spans="1:13" s="85" customFormat="1" ht="58" customHeight="1" x14ac:dyDescent="0.3">
      <c r="A19" s="555" t="s">
        <v>409</v>
      </c>
      <c r="B19" s="555"/>
      <c r="C19" s="422">
        <f>'Buget cerere'!E14+'Buget cerere'!E17+'Buget cerere'!E41-'Buget cerere'!E38-'Buget cerere'!E39+'Buget cerere'!E49-'Buget cerere'!E46</f>
        <v>0</v>
      </c>
      <c r="D19" s="412"/>
      <c r="E19" s="350"/>
    </row>
    <row r="20" spans="1:13" s="85" customFormat="1" ht="26.5" customHeight="1" x14ac:dyDescent="0.3">
      <c r="A20" s="555" t="s">
        <v>410</v>
      </c>
      <c r="B20" s="555"/>
      <c r="C20" s="423"/>
      <c r="D20" s="412"/>
      <c r="E20" s="350"/>
    </row>
    <row r="21" spans="1:13" s="85" customFormat="1" ht="26.5" customHeight="1" x14ac:dyDescent="0.3">
      <c r="A21" s="555" t="s">
        <v>411</v>
      </c>
      <c r="B21" s="555"/>
      <c r="C21" s="422" t="e">
        <f>C19/C20</f>
        <v>#DIV/0!</v>
      </c>
      <c r="D21" s="388"/>
      <c r="E21" s="350"/>
    </row>
    <row r="22" spans="1:13" s="85" customFormat="1" ht="26.5" customHeight="1" x14ac:dyDescent="0.3">
      <c r="A22" s="555" t="s">
        <v>412</v>
      </c>
      <c r="B22" s="555"/>
      <c r="C22" s="422">
        <v>13000</v>
      </c>
      <c r="D22" s="412"/>
      <c r="E22" s="350"/>
    </row>
    <row r="23" spans="1:13" s="85" customFormat="1" ht="26.5" customHeight="1" x14ac:dyDescent="0.3">
      <c r="A23" s="555" t="s">
        <v>413</v>
      </c>
      <c r="B23" s="555"/>
      <c r="C23" s="422" t="e">
        <f>C21*100/C22</f>
        <v>#DIV/0!</v>
      </c>
      <c r="D23" s="412"/>
      <c r="E23" s="350"/>
    </row>
    <row r="24" spans="1:13" ht="11.25" customHeight="1" x14ac:dyDescent="0.35"/>
    <row r="25" spans="1:13" s="274" customFormat="1" ht="7.5" customHeight="1" x14ac:dyDescent="0.25">
      <c r="A25" s="545" t="s">
        <v>245</v>
      </c>
      <c r="B25" s="546"/>
      <c r="C25" s="546"/>
      <c r="D25" s="546"/>
      <c r="E25" s="546"/>
      <c r="F25" s="546"/>
      <c r="G25" s="546"/>
      <c r="H25" s="546"/>
      <c r="I25" s="546"/>
      <c r="J25" s="546"/>
      <c r="K25" s="547"/>
      <c r="L25" s="273"/>
      <c r="M25" s="273"/>
    </row>
    <row r="26" spans="1:13" s="274" customFormat="1" ht="1.5" customHeight="1" x14ac:dyDescent="0.25">
      <c r="A26" s="548"/>
      <c r="B26" s="549"/>
      <c r="C26" s="549"/>
      <c r="D26" s="549"/>
      <c r="E26" s="549"/>
      <c r="F26" s="549"/>
      <c r="G26" s="549"/>
      <c r="H26" s="549"/>
      <c r="I26" s="549"/>
      <c r="J26" s="549"/>
      <c r="K26" s="550"/>
      <c r="L26" s="273"/>
      <c r="M26" s="273"/>
    </row>
    <row r="27" spans="1:13" s="274" customFormat="1" ht="11.5" x14ac:dyDescent="0.25">
      <c r="A27" s="548"/>
      <c r="B27" s="549"/>
      <c r="C27" s="549"/>
      <c r="D27" s="549"/>
      <c r="E27" s="549"/>
      <c r="F27" s="549"/>
      <c r="G27" s="549"/>
      <c r="H27" s="549"/>
      <c r="I27" s="549"/>
      <c r="J27" s="549"/>
      <c r="K27" s="550"/>
      <c r="L27" s="273"/>
      <c r="M27" s="273"/>
    </row>
    <row r="28" spans="1:13" s="274" customFormat="1" ht="11.5" x14ac:dyDescent="0.25">
      <c r="A28" s="548"/>
      <c r="B28" s="549"/>
      <c r="C28" s="549"/>
      <c r="D28" s="549"/>
      <c r="E28" s="549"/>
      <c r="F28" s="549"/>
      <c r="G28" s="549"/>
      <c r="H28" s="549"/>
      <c r="I28" s="549"/>
      <c r="J28" s="549"/>
      <c r="K28" s="550"/>
      <c r="L28" s="273"/>
      <c r="M28" s="273"/>
    </row>
    <row r="29" spans="1:13" s="274" customFormat="1" ht="10.5" customHeight="1" x14ac:dyDescent="0.25">
      <c r="A29" s="548"/>
      <c r="B29" s="549"/>
      <c r="C29" s="549"/>
      <c r="D29" s="549"/>
      <c r="E29" s="549"/>
      <c r="F29" s="549"/>
      <c r="G29" s="549"/>
      <c r="H29" s="549"/>
      <c r="I29" s="549"/>
      <c r="J29" s="549"/>
      <c r="K29" s="550"/>
      <c r="L29" s="273"/>
      <c r="M29" s="273"/>
    </row>
    <row r="30" spans="1:13" s="274" customFormat="1" ht="11.5" hidden="1" x14ac:dyDescent="0.25">
      <c r="A30" s="548"/>
      <c r="B30" s="549"/>
      <c r="C30" s="549"/>
      <c r="D30" s="549"/>
      <c r="E30" s="549"/>
      <c r="F30" s="549"/>
      <c r="G30" s="549"/>
      <c r="H30" s="549"/>
      <c r="I30" s="549"/>
      <c r="J30" s="549"/>
      <c r="K30" s="550"/>
      <c r="L30" s="273"/>
      <c r="M30" s="273"/>
    </row>
    <row r="31" spans="1:13" s="274" customFormat="1" ht="9" customHeight="1" x14ac:dyDescent="0.25">
      <c r="A31" s="551"/>
      <c r="B31" s="552"/>
      <c r="C31" s="552"/>
      <c r="D31" s="552"/>
      <c r="E31" s="552"/>
      <c r="F31" s="552"/>
      <c r="G31" s="552"/>
      <c r="H31" s="552"/>
      <c r="I31" s="552"/>
      <c r="J31" s="552"/>
      <c r="K31" s="553"/>
      <c r="L31" s="273"/>
      <c r="M31" s="273"/>
    </row>
    <row r="32" spans="1:13" s="274" customFormat="1" ht="11.5" x14ac:dyDescent="0.25">
      <c r="A32" s="276"/>
      <c r="B32" s="276"/>
      <c r="C32" s="276"/>
      <c r="D32" s="276"/>
      <c r="E32" s="276"/>
      <c r="F32" s="276"/>
      <c r="G32" s="276"/>
      <c r="H32" s="276"/>
      <c r="I32" s="276"/>
      <c r="J32" s="276"/>
      <c r="K32" s="276"/>
      <c r="L32" s="273"/>
      <c r="M32" s="273"/>
    </row>
    <row r="33" spans="1:13" s="274" customFormat="1" ht="11.5" x14ac:dyDescent="0.25">
      <c r="A33" s="277"/>
      <c r="B33" s="276"/>
      <c r="C33" s="276"/>
      <c r="D33" s="276"/>
      <c r="E33" s="276"/>
      <c r="F33" s="276"/>
      <c r="G33" s="276"/>
      <c r="H33" s="276"/>
      <c r="I33" s="276"/>
      <c r="J33" s="276"/>
      <c r="K33" s="276"/>
      <c r="L33" s="273"/>
      <c r="M33" s="273"/>
    </row>
    <row r="34" spans="1:13" s="274" customFormat="1" ht="11.5" x14ac:dyDescent="0.25">
      <c r="A34" s="276"/>
      <c r="B34" s="276"/>
      <c r="C34" s="276"/>
      <c r="D34" s="276"/>
      <c r="E34" s="276"/>
      <c r="F34" s="276"/>
      <c r="G34" s="276"/>
      <c r="H34" s="276"/>
      <c r="I34" s="276"/>
      <c r="J34" s="276"/>
      <c r="K34" s="276"/>
      <c r="L34" s="273"/>
      <c r="M34" s="273"/>
    </row>
    <row r="35" spans="1:13" s="274" customFormat="1" ht="23" x14ac:dyDescent="0.25">
      <c r="A35" s="278" t="s">
        <v>246</v>
      </c>
      <c r="B35" s="278" t="s">
        <v>247</v>
      </c>
      <c r="C35" s="278" t="s">
        <v>248</v>
      </c>
      <c r="D35" s="278" t="s">
        <v>249</v>
      </c>
      <c r="E35" s="278" t="s">
        <v>250</v>
      </c>
      <c r="F35" s="276"/>
      <c r="G35" s="276"/>
      <c r="H35" s="276"/>
      <c r="I35" s="276"/>
      <c r="J35" s="276"/>
      <c r="K35" s="276"/>
      <c r="L35" s="273"/>
      <c r="M35" s="273"/>
    </row>
    <row r="36" spans="1:13" s="274" customFormat="1" ht="11.5" x14ac:dyDescent="0.25">
      <c r="A36" s="279" t="s">
        <v>251</v>
      </c>
      <c r="B36" s="280">
        <v>0</v>
      </c>
      <c r="C36" s="281" t="e">
        <f>B36/$B$67</f>
        <v>#DIV/0!</v>
      </c>
      <c r="D36" s="279">
        <v>5</v>
      </c>
      <c r="E36" s="282" t="e">
        <f>ROUND(C36*D36,0)</f>
        <v>#DIV/0!</v>
      </c>
      <c r="F36" s="276"/>
      <c r="G36" s="276"/>
      <c r="H36" s="276"/>
      <c r="I36" s="276"/>
      <c r="J36" s="276"/>
      <c r="K36" s="276"/>
      <c r="L36" s="273"/>
      <c r="M36" s="273"/>
    </row>
    <row r="37" spans="1:13" s="274" customFormat="1" ht="11.5" x14ac:dyDescent="0.25">
      <c r="A37" s="279" t="s">
        <v>252</v>
      </c>
      <c r="B37" s="280">
        <v>0</v>
      </c>
      <c r="C37" s="281" t="e">
        <f>B37/$B$67</f>
        <v>#DIV/0!</v>
      </c>
      <c r="D37" s="279">
        <v>0</v>
      </c>
      <c r="E37" s="282" t="e">
        <f>ROUND(C37*D37,0)</f>
        <v>#DIV/0!</v>
      </c>
      <c r="F37" s="276"/>
      <c r="G37" s="276"/>
      <c r="H37" s="276"/>
      <c r="I37" s="276"/>
      <c r="J37" s="276"/>
      <c r="K37" s="276"/>
      <c r="L37" s="273"/>
      <c r="M37" s="273"/>
    </row>
    <row r="38" spans="1:13" s="274" customFormat="1" ht="11.5" x14ac:dyDescent="0.25">
      <c r="A38" s="279" t="s">
        <v>253</v>
      </c>
      <c r="B38" s="280">
        <v>0</v>
      </c>
      <c r="C38" s="281" t="e">
        <f t="shared" ref="C38:C66" si="5">B38/$B$67</f>
        <v>#DIV/0!</v>
      </c>
      <c r="D38" s="279">
        <v>0</v>
      </c>
      <c r="E38" s="282" t="e">
        <f t="shared" ref="E38:E66" si="6">ROUND(C38*D38,0)</f>
        <v>#DIV/0!</v>
      </c>
      <c r="F38" s="276"/>
      <c r="G38" s="276"/>
      <c r="H38" s="276"/>
      <c r="I38" s="276"/>
      <c r="J38" s="276"/>
      <c r="K38" s="276"/>
      <c r="L38" s="273"/>
      <c r="M38" s="273"/>
    </row>
    <row r="39" spans="1:13" s="274" customFormat="1" ht="11.5" x14ac:dyDescent="0.25">
      <c r="A39" s="279" t="s">
        <v>254</v>
      </c>
      <c r="B39" s="280">
        <v>0</v>
      </c>
      <c r="C39" s="281" t="e">
        <f t="shared" si="5"/>
        <v>#DIV/0!</v>
      </c>
      <c r="D39" s="279">
        <v>0</v>
      </c>
      <c r="E39" s="282" t="e">
        <f t="shared" si="6"/>
        <v>#DIV/0!</v>
      </c>
      <c r="F39" s="276"/>
      <c r="G39" s="276"/>
      <c r="H39" s="276"/>
      <c r="I39" s="276"/>
      <c r="J39" s="276"/>
      <c r="K39" s="276"/>
      <c r="L39" s="273"/>
      <c r="M39" s="273"/>
    </row>
    <row r="40" spans="1:13" s="274" customFormat="1" ht="11.5" x14ac:dyDescent="0.25">
      <c r="A40" s="279" t="s">
        <v>255</v>
      </c>
      <c r="B40" s="280">
        <v>0</v>
      </c>
      <c r="C40" s="281" t="e">
        <f t="shared" si="5"/>
        <v>#DIV/0!</v>
      </c>
      <c r="D40" s="279">
        <v>0</v>
      </c>
      <c r="E40" s="282" t="e">
        <f t="shared" si="6"/>
        <v>#DIV/0!</v>
      </c>
      <c r="F40" s="276"/>
      <c r="G40" s="276"/>
      <c r="H40" s="276"/>
      <c r="I40" s="276"/>
      <c r="J40" s="276"/>
      <c r="K40" s="276"/>
      <c r="L40" s="273"/>
      <c r="M40" s="273"/>
    </row>
    <row r="41" spans="1:13" s="274" customFormat="1" ht="11.5" x14ac:dyDescent="0.25">
      <c r="A41" s="279" t="s">
        <v>256</v>
      </c>
      <c r="B41" s="280">
        <v>0</v>
      </c>
      <c r="C41" s="281" t="e">
        <f t="shared" si="5"/>
        <v>#DIV/0!</v>
      </c>
      <c r="D41" s="279">
        <v>0</v>
      </c>
      <c r="E41" s="282" t="e">
        <f t="shared" si="6"/>
        <v>#DIV/0!</v>
      </c>
      <c r="F41" s="276"/>
      <c r="G41" s="276"/>
      <c r="H41" s="276"/>
      <c r="I41" s="276"/>
      <c r="J41" s="276"/>
      <c r="K41" s="276"/>
      <c r="L41" s="273"/>
      <c r="M41" s="273"/>
    </row>
    <row r="42" spans="1:13" s="274" customFormat="1" ht="11.5" x14ac:dyDescent="0.25">
      <c r="A42" s="279" t="s">
        <v>257</v>
      </c>
      <c r="B42" s="280">
        <v>0</v>
      </c>
      <c r="C42" s="281" t="e">
        <f t="shared" si="5"/>
        <v>#DIV/0!</v>
      </c>
      <c r="D42" s="279">
        <v>0</v>
      </c>
      <c r="E42" s="282" t="e">
        <f t="shared" si="6"/>
        <v>#DIV/0!</v>
      </c>
      <c r="F42" s="276"/>
      <c r="G42" s="276"/>
      <c r="H42" s="276"/>
      <c r="I42" s="276"/>
      <c r="J42" s="276"/>
      <c r="K42" s="276"/>
      <c r="L42" s="273"/>
      <c r="M42" s="273"/>
    </row>
    <row r="43" spans="1:13" s="274" customFormat="1" ht="11.5" x14ac:dyDescent="0.25">
      <c r="A43" s="279" t="s">
        <v>258</v>
      </c>
      <c r="B43" s="280">
        <v>0</v>
      </c>
      <c r="C43" s="281" t="e">
        <f t="shared" si="5"/>
        <v>#DIV/0!</v>
      </c>
      <c r="D43" s="279">
        <v>0</v>
      </c>
      <c r="E43" s="282" t="e">
        <f t="shared" si="6"/>
        <v>#DIV/0!</v>
      </c>
      <c r="F43" s="276"/>
      <c r="G43" s="276"/>
      <c r="H43" s="276"/>
      <c r="I43" s="276"/>
      <c r="J43" s="276"/>
      <c r="K43" s="276"/>
      <c r="L43" s="273"/>
      <c r="M43" s="273"/>
    </row>
    <row r="44" spans="1:13" s="274" customFormat="1" ht="11.5" x14ac:dyDescent="0.25">
      <c r="A44" s="279" t="s">
        <v>259</v>
      </c>
      <c r="B44" s="280">
        <v>0</v>
      </c>
      <c r="C44" s="281" t="e">
        <f t="shared" si="5"/>
        <v>#DIV/0!</v>
      </c>
      <c r="D44" s="279">
        <v>0</v>
      </c>
      <c r="E44" s="282" t="e">
        <f t="shared" si="6"/>
        <v>#DIV/0!</v>
      </c>
      <c r="F44" s="276"/>
      <c r="G44" s="276"/>
      <c r="H44" s="276"/>
      <c r="I44" s="276"/>
      <c r="J44" s="276"/>
      <c r="K44" s="276"/>
      <c r="L44" s="273"/>
      <c r="M44" s="273"/>
    </row>
    <row r="45" spans="1:13" s="274" customFormat="1" ht="11.5" x14ac:dyDescent="0.25">
      <c r="A45" s="279" t="s">
        <v>260</v>
      </c>
      <c r="B45" s="280">
        <v>0</v>
      </c>
      <c r="C45" s="281" t="e">
        <f t="shared" si="5"/>
        <v>#DIV/0!</v>
      </c>
      <c r="D45" s="279">
        <v>0</v>
      </c>
      <c r="E45" s="282" t="e">
        <f t="shared" si="6"/>
        <v>#DIV/0!</v>
      </c>
      <c r="F45" s="276"/>
      <c r="G45" s="276"/>
      <c r="H45" s="276"/>
      <c r="I45" s="276"/>
      <c r="J45" s="276"/>
      <c r="K45" s="276"/>
      <c r="L45" s="273"/>
      <c r="M45" s="273"/>
    </row>
    <row r="46" spans="1:13" s="274" customFormat="1" ht="11.5" x14ac:dyDescent="0.25">
      <c r="A46" s="279" t="s">
        <v>261</v>
      </c>
      <c r="B46" s="280">
        <v>0</v>
      </c>
      <c r="C46" s="281" t="e">
        <f t="shared" si="5"/>
        <v>#DIV/0!</v>
      </c>
      <c r="D46" s="279">
        <v>0</v>
      </c>
      <c r="E46" s="282" t="e">
        <f t="shared" si="6"/>
        <v>#DIV/0!</v>
      </c>
      <c r="F46" s="276"/>
      <c r="G46" s="276"/>
      <c r="H46" s="276"/>
      <c r="I46" s="276"/>
      <c r="J46" s="276"/>
      <c r="K46" s="276"/>
      <c r="L46" s="273"/>
      <c r="M46" s="273"/>
    </row>
    <row r="47" spans="1:13" s="274" customFormat="1" ht="11.5" x14ac:dyDescent="0.25">
      <c r="A47" s="279" t="s">
        <v>262</v>
      </c>
      <c r="B47" s="280">
        <v>0</v>
      </c>
      <c r="C47" s="281" t="e">
        <f t="shared" si="5"/>
        <v>#DIV/0!</v>
      </c>
      <c r="D47" s="279">
        <v>0</v>
      </c>
      <c r="E47" s="282" t="e">
        <f t="shared" si="6"/>
        <v>#DIV/0!</v>
      </c>
      <c r="F47" s="276"/>
      <c r="G47" s="276"/>
      <c r="H47" s="276"/>
      <c r="I47" s="276"/>
      <c r="J47" s="276"/>
      <c r="K47" s="276"/>
      <c r="L47" s="273"/>
      <c r="M47" s="273"/>
    </row>
    <row r="48" spans="1:13" s="274" customFormat="1" ht="11.5" x14ac:dyDescent="0.25">
      <c r="A48" s="279" t="s">
        <v>263</v>
      </c>
      <c r="B48" s="280">
        <v>0</v>
      </c>
      <c r="C48" s="281" t="e">
        <f t="shared" si="5"/>
        <v>#DIV/0!</v>
      </c>
      <c r="D48" s="279">
        <v>0</v>
      </c>
      <c r="E48" s="282" t="e">
        <f t="shared" si="6"/>
        <v>#DIV/0!</v>
      </c>
      <c r="F48" s="276"/>
      <c r="G48" s="276"/>
      <c r="H48" s="276"/>
      <c r="I48" s="276"/>
      <c r="J48" s="276"/>
      <c r="K48" s="276"/>
      <c r="L48" s="273"/>
      <c r="M48" s="273"/>
    </row>
    <row r="49" spans="1:13" s="274" customFormat="1" ht="11.5" x14ac:dyDescent="0.25">
      <c r="A49" s="279" t="s">
        <v>264</v>
      </c>
      <c r="B49" s="280">
        <v>0</v>
      </c>
      <c r="C49" s="281" t="e">
        <f t="shared" si="5"/>
        <v>#DIV/0!</v>
      </c>
      <c r="D49" s="279">
        <v>0</v>
      </c>
      <c r="E49" s="282" t="e">
        <f t="shared" si="6"/>
        <v>#DIV/0!</v>
      </c>
      <c r="F49" s="276"/>
      <c r="G49" s="276"/>
      <c r="H49" s="276"/>
      <c r="I49" s="276"/>
      <c r="J49" s="276"/>
      <c r="K49" s="276"/>
      <c r="L49" s="273"/>
      <c r="M49" s="273"/>
    </row>
    <row r="50" spans="1:13" s="274" customFormat="1" ht="11.5" x14ac:dyDescent="0.25">
      <c r="A50" s="279" t="s">
        <v>265</v>
      </c>
      <c r="B50" s="280">
        <v>0</v>
      </c>
      <c r="C50" s="281" t="e">
        <f t="shared" si="5"/>
        <v>#DIV/0!</v>
      </c>
      <c r="D50" s="279">
        <v>0</v>
      </c>
      <c r="E50" s="282" t="e">
        <f t="shared" si="6"/>
        <v>#DIV/0!</v>
      </c>
      <c r="F50" s="276"/>
      <c r="G50" s="276"/>
      <c r="H50" s="276"/>
      <c r="I50" s="276"/>
      <c r="J50" s="276"/>
      <c r="K50" s="276"/>
      <c r="L50" s="273"/>
      <c r="M50" s="273"/>
    </row>
    <row r="51" spans="1:13" s="274" customFormat="1" ht="11.5" x14ac:dyDescent="0.25">
      <c r="A51" s="279" t="s">
        <v>266</v>
      </c>
      <c r="B51" s="280">
        <v>0</v>
      </c>
      <c r="C51" s="281" t="e">
        <f t="shared" si="5"/>
        <v>#DIV/0!</v>
      </c>
      <c r="D51" s="279">
        <v>0</v>
      </c>
      <c r="E51" s="282" t="e">
        <f t="shared" si="6"/>
        <v>#DIV/0!</v>
      </c>
      <c r="F51" s="276"/>
      <c r="G51" s="276"/>
      <c r="H51" s="276"/>
      <c r="I51" s="276"/>
      <c r="J51" s="276"/>
      <c r="K51" s="276"/>
      <c r="L51" s="273"/>
      <c r="M51" s="273"/>
    </row>
    <row r="52" spans="1:13" s="274" customFormat="1" ht="11.5" x14ac:dyDescent="0.25">
      <c r="A52" s="279" t="s">
        <v>267</v>
      </c>
      <c r="B52" s="280">
        <v>0</v>
      </c>
      <c r="C52" s="281" t="e">
        <f t="shared" si="5"/>
        <v>#DIV/0!</v>
      </c>
      <c r="D52" s="279">
        <v>0</v>
      </c>
      <c r="E52" s="282" t="e">
        <f t="shared" si="6"/>
        <v>#DIV/0!</v>
      </c>
      <c r="F52" s="276"/>
      <c r="G52" s="276"/>
      <c r="H52" s="276"/>
      <c r="I52" s="276"/>
      <c r="J52" s="276"/>
      <c r="K52" s="276"/>
      <c r="L52" s="273"/>
      <c r="M52" s="273"/>
    </row>
    <row r="53" spans="1:13" s="274" customFormat="1" ht="11.5" x14ac:dyDescent="0.25">
      <c r="A53" s="279" t="s">
        <v>268</v>
      </c>
      <c r="B53" s="280">
        <v>0</v>
      </c>
      <c r="C53" s="281" t="e">
        <f t="shared" si="5"/>
        <v>#DIV/0!</v>
      </c>
      <c r="D53" s="279">
        <v>0</v>
      </c>
      <c r="E53" s="282" t="e">
        <f t="shared" si="6"/>
        <v>#DIV/0!</v>
      </c>
      <c r="F53" s="276"/>
      <c r="G53" s="276"/>
      <c r="H53" s="276"/>
      <c r="I53" s="276"/>
      <c r="J53" s="276"/>
      <c r="K53" s="276"/>
      <c r="L53" s="273"/>
      <c r="M53" s="273"/>
    </row>
    <row r="54" spans="1:13" s="274" customFormat="1" ht="11.5" x14ac:dyDescent="0.25">
      <c r="A54" s="279" t="s">
        <v>269</v>
      </c>
      <c r="B54" s="280">
        <v>0</v>
      </c>
      <c r="C54" s="281" t="e">
        <f t="shared" si="5"/>
        <v>#DIV/0!</v>
      </c>
      <c r="D54" s="279">
        <v>0</v>
      </c>
      <c r="E54" s="282" t="e">
        <f t="shared" si="6"/>
        <v>#DIV/0!</v>
      </c>
      <c r="F54" s="276"/>
      <c r="G54" s="276"/>
      <c r="H54" s="276"/>
      <c r="I54" s="276"/>
      <c r="J54" s="276"/>
      <c r="K54" s="276"/>
      <c r="L54" s="273"/>
      <c r="M54" s="273"/>
    </row>
    <row r="55" spans="1:13" s="274" customFormat="1" ht="11.5" x14ac:dyDescent="0.25">
      <c r="A55" s="279" t="s">
        <v>270</v>
      </c>
      <c r="B55" s="280">
        <v>0</v>
      </c>
      <c r="C55" s="281" t="e">
        <f t="shared" si="5"/>
        <v>#DIV/0!</v>
      </c>
      <c r="D55" s="279">
        <v>0</v>
      </c>
      <c r="E55" s="282" t="e">
        <f t="shared" si="6"/>
        <v>#DIV/0!</v>
      </c>
      <c r="F55" s="276"/>
      <c r="G55" s="276"/>
      <c r="H55" s="276"/>
      <c r="I55" s="276"/>
      <c r="J55" s="276"/>
      <c r="K55" s="276"/>
      <c r="L55" s="273"/>
      <c r="M55" s="273"/>
    </row>
    <row r="56" spans="1:13" s="274" customFormat="1" ht="11.5" x14ac:dyDescent="0.25">
      <c r="A56" s="279" t="s">
        <v>271</v>
      </c>
      <c r="B56" s="280">
        <v>0</v>
      </c>
      <c r="C56" s="281" t="e">
        <f t="shared" si="5"/>
        <v>#DIV/0!</v>
      </c>
      <c r="D56" s="279">
        <v>0</v>
      </c>
      <c r="E56" s="282" t="e">
        <f t="shared" si="6"/>
        <v>#DIV/0!</v>
      </c>
      <c r="F56" s="276"/>
      <c r="G56" s="276"/>
      <c r="H56" s="276"/>
      <c r="I56" s="276"/>
      <c r="J56" s="276"/>
      <c r="K56" s="276"/>
      <c r="L56" s="273"/>
      <c r="M56" s="273"/>
    </row>
    <row r="57" spans="1:13" s="274" customFormat="1" ht="11.5" x14ac:dyDescent="0.25">
      <c r="A57" s="279" t="s">
        <v>272</v>
      </c>
      <c r="B57" s="280">
        <v>0</v>
      </c>
      <c r="C57" s="281" t="e">
        <f t="shared" si="5"/>
        <v>#DIV/0!</v>
      </c>
      <c r="D57" s="279">
        <v>0</v>
      </c>
      <c r="E57" s="282" t="e">
        <f t="shared" si="6"/>
        <v>#DIV/0!</v>
      </c>
      <c r="F57" s="276"/>
      <c r="G57" s="276"/>
      <c r="H57" s="276"/>
      <c r="I57" s="276"/>
      <c r="J57" s="276"/>
      <c r="K57" s="276"/>
      <c r="L57" s="273"/>
      <c r="M57" s="273"/>
    </row>
    <row r="58" spans="1:13" s="274" customFormat="1" ht="11.5" x14ac:dyDescent="0.25">
      <c r="A58" s="279" t="s">
        <v>273</v>
      </c>
      <c r="B58" s="280">
        <v>0</v>
      </c>
      <c r="C58" s="281" t="e">
        <f t="shared" si="5"/>
        <v>#DIV/0!</v>
      </c>
      <c r="D58" s="279">
        <v>0</v>
      </c>
      <c r="E58" s="282" t="e">
        <f t="shared" si="6"/>
        <v>#DIV/0!</v>
      </c>
      <c r="F58" s="276"/>
      <c r="G58" s="276"/>
      <c r="H58" s="276"/>
      <c r="I58" s="276"/>
      <c r="J58" s="276"/>
      <c r="K58" s="276"/>
      <c r="L58" s="273"/>
      <c r="M58" s="273"/>
    </row>
    <row r="59" spans="1:13" s="274" customFormat="1" ht="11.5" x14ac:dyDescent="0.25">
      <c r="A59" s="279" t="s">
        <v>274</v>
      </c>
      <c r="B59" s="280">
        <v>0</v>
      </c>
      <c r="C59" s="281" t="e">
        <f t="shared" si="5"/>
        <v>#DIV/0!</v>
      </c>
      <c r="D59" s="279">
        <v>0</v>
      </c>
      <c r="E59" s="282" t="e">
        <f t="shared" si="6"/>
        <v>#DIV/0!</v>
      </c>
      <c r="F59" s="276"/>
      <c r="G59" s="276"/>
      <c r="H59" s="276"/>
      <c r="I59" s="276"/>
      <c r="J59" s="276"/>
      <c r="K59" s="276"/>
      <c r="L59" s="273"/>
      <c r="M59" s="273"/>
    </row>
    <row r="60" spans="1:13" s="274" customFormat="1" ht="11.5" x14ac:dyDescent="0.25">
      <c r="A60" s="279" t="s">
        <v>275</v>
      </c>
      <c r="B60" s="280">
        <v>0</v>
      </c>
      <c r="C60" s="281" t="e">
        <f t="shared" si="5"/>
        <v>#DIV/0!</v>
      </c>
      <c r="D60" s="279">
        <v>0</v>
      </c>
      <c r="E60" s="282" t="e">
        <f t="shared" si="6"/>
        <v>#DIV/0!</v>
      </c>
      <c r="F60" s="276"/>
      <c r="G60" s="276"/>
      <c r="H60" s="276"/>
      <c r="I60" s="276"/>
      <c r="J60" s="276"/>
      <c r="K60" s="276"/>
      <c r="L60" s="273"/>
      <c r="M60" s="273"/>
    </row>
    <row r="61" spans="1:13" s="274" customFormat="1" ht="11.5" x14ac:dyDescent="0.25">
      <c r="A61" s="279" t="s">
        <v>276</v>
      </c>
      <c r="B61" s="280">
        <v>0</v>
      </c>
      <c r="C61" s="281" t="e">
        <f t="shared" si="5"/>
        <v>#DIV/0!</v>
      </c>
      <c r="D61" s="279">
        <v>0</v>
      </c>
      <c r="E61" s="282" t="e">
        <f t="shared" si="6"/>
        <v>#DIV/0!</v>
      </c>
      <c r="F61" s="276"/>
      <c r="G61" s="276"/>
      <c r="H61" s="276"/>
      <c r="I61" s="276"/>
      <c r="J61" s="276"/>
      <c r="K61" s="276"/>
      <c r="L61" s="273"/>
      <c r="M61" s="273"/>
    </row>
    <row r="62" spans="1:13" s="274" customFormat="1" ht="11.5" x14ac:dyDescent="0.25">
      <c r="A62" s="279" t="s">
        <v>277</v>
      </c>
      <c r="B62" s="280">
        <v>0</v>
      </c>
      <c r="C62" s="281" t="e">
        <f t="shared" si="5"/>
        <v>#DIV/0!</v>
      </c>
      <c r="D62" s="279">
        <v>0</v>
      </c>
      <c r="E62" s="282" t="e">
        <f t="shared" si="6"/>
        <v>#DIV/0!</v>
      </c>
      <c r="F62" s="276"/>
      <c r="G62" s="276"/>
      <c r="H62" s="276"/>
      <c r="I62" s="276"/>
      <c r="J62" s="276"/>
      <c r="K62" s="276"/>
      <c r="L62" s="273"/>
      <c r="M62" s="273"/>
    </row>
    <row r="63" spans="1:13" s="274" customFormat="1" ht="11.5" x14ac:dyDescent="0.25">
      <c r="A63" s="279" t="s">
        <v>278</v>
      </c>
      <c r="B63" s="280">
        <v>0</v>
      </c>
      <c r="C63" s="281" t="e">
        <f t="shared" si="5"/>
        <v>#DIV/0!</v>
      </c>
      <c r="D63" s="279">
        <v>0</v>
      </c>
      <c r="E63" s="282" t="e">
        <f t="shared" si="6"/>
        <v>#DIV/0!</v>
      </c>
      <c r="F63" s="276"/>
      <c r="G63" s="276"/>
      <c r="H63" s="276"/>
      <c r="I63" s="276"/>
      <c r="J63" s="276"/>
      <c r="K63" s="276"/>
      <c r="L63" s="273"/>
      <c r="M63" s="273"/>
    </row>
    <row r="64" spans="1:13" s="274" customFormat="1" ht="11.5" x14ac:dyDescent="0.25">
      <c r="A64" s="279" t="s">
        <v>279</v>
      </c>
      <c r="B64" s="280">
        <v>0</v>
      </c>
      <c r="C64" s="281" t="e">
        <f t="shared" si="5"/>
        <v>#DIV/0!</v>
      </c>
      <c r="D64" s="279">
        <v>0</v>
      </c>
      <c r="E64" s="282" t="e">
        <f t="shared" si="6"/>
        <v>#DIV/0!</v>
      </c>
      <c r="F64" s="276"/>
      <c r="G64" s="276"/>
      <c r="H64" s="276"/>
      <c r="I64" s="276"/>
      <c r="J64" s="276"/>
      <c r="K64" s="276"/>
      <c r="L64" s="273"/>
      <c r="M64" s="273"/>
    </row>
    <row r="65" spans="1:41" s="274" customFormat="1" ht="11.5" x14ac:dyDescent="0.25">
      <c r="A65" s="279" t="s">
        <v>280</v>
      </c>
      <c r="B65" s="280">
        <v>0</v>
      </c>
      <c r="C65" s="281" t="e">
        <f t="shared" si="5"/>
        <v>#DIV/0!</v>
      </c>
      <c r="D65" s="279">
        <v>0</v>
      </c>
      <c r="E65" s="282" t="e">
        <f t="shared" si="6"/>
        <v>#DIV/0!</v>
      </c>
      <c r="F65" s="276"/>
      <c r="G65" s="276"/>
      <c r="H65" s="276"/>
      <c r="I65" s="276"/>
      <c r="J65" s="276"/>
      <c r="K65" s="276"/>
      <c r="L65" s="273"/>
      <c r="M65" s="273"/>
    </row>
    <row r="66" spans="1:41" s="274" customFormat="1" ht="11.5" x14ac:dyDescent="0.25">
      <c r="A66" s="279"/>
      <c r="B66" s="280"/>
      <c r="C66" s="281" t="e">
        <f t="shared" si="5"/>
        <v>#DIV/0!</v>
      </c>
      <c r="D66" s="279"/>
      <c r="E66" s="282" t="e">
        <f t="shared" si="6"/>
        <v>#DIV/0!</v>
      </c>
      <c r="F66" s="276"/>
      <c r="G66" s="276"/>
      <c r="H66" s="276"/>
      <c r="I66" s="276"/>
      <c r="J66" s="276"/>
      <c r="K66" s="276"/>
      <c r="L66" s="273"/>
      <c r="M66" s="273"/>
    </row>
    <row r="67" spans="1:41" s="274" customFormat="1" ht="11.5" x14ac:dyDescent="0.25">
      <c r="A67" s="283" t="s">
        <v>33</v>
      </c>
      <c r="B67" s="284">
        <f>SUM(B36:B66)</f>
        <v>0</v>
      </c>
      <c r="C67" s="285"/>
      <c r="D67" s="286"/>
      <c r="E67" s="287" t="e">
        <f>SUM(E36:E66)</f>
        <v>#DIV/0!</v>
      </c>
      <c r="F67" s="288"/>
      <c r="G67" s="288"/>
      <c r="H67" s="288"/>
      <c r="I67" s="288"/>
      <c r="J67" s="288"/>
      <c r="K67" s="288"/>
    </row>
    <row r="68" spans="1:41" s="274" customFormat="1" ht="14.25" customHeight="1" x14ac:dyDescent="0.25">
      <c r="A68" s="288"/>
      <c r="B68" s="288"/>
      <c r="C68" s="288"/>
      <c r="D68" s="288"/>
      <c r="E68" s="288"/>
      <c r="F68" s="288"/>
      <c r="G68" s="288"/>
      <c r="H68" s="288"/>
      <c r="I68" s="288"/>
      <c r="J68" s="288"/>
      <c r="K68" s="288"/>
    </row>
    <row r="69" spans="1:41" s="274" customFormat="1" ht="16.5" customHeight="1" x14ac:dyDescent="0.25">
      <c r="A69" s="554" t="s">
        <v>281</v>
      </c>
      <c r="B69" s="554"/>
      <c r="C69" s="554"/>
      <c r="D69" s="554"/>
      <c r="E69" s="554"/>
      <c r="F69" s="554"/>
      <c r="G69" s="554"/>
      <c r="H69" s="554"/>
      <c r="I69" s="554"/>
      <c r="J69" s="554"/>
      <c r="K69" s="554"/>
    </row>
    <row r="70" spans="1:41" s="274" customFormat="1" ht="21.75" customHeight="1" x14ac:dyDescent="0.25">
      <c r="A70" s="275"/>
      <c r="B70" s="275"/>
      <c r="C70" s="275"/>
      <c r="D70" s="275"/>
      <c r="E70" s="275"/>
      <c r="F70" s="275"/>
      <c r="G70" s="275"/>
      <c r="H70" s="275"/>
      <c r="I70" s="275"/>
      <c r="J70" s="275"/>
      <c r="K70" s="275"/>
      <c r="P70" s="289" t="e">
        <f>IF($E$67-$O$72&gt;0,$E$67-$O$72,0)</f>
        <v>#DIV/0!</v>
      </c>
    </row>
    <row r="71" spans="1:41" s="274" customFormat="1" ht="11.5" x14ac:dyDescent="0.25">
      <c r="A71" s="539" t="s">
        <v>282</v>
      </c>
      <c r="B71" s="541" t="s">
        <v>283</v>
      </c>
      <c r="C71" s="541"/>
      <c r="D71" s="541"/>
      <c r="E71" s="541"/>
      <c r="F71" s="541"/>
      <c r="G71" s="541"/>
      <c r="H71" s="541"/>
      <c r="I71" s="541"/>
      <c r="J71" s="541"/>
      <c r="K71" s="541"/>
      <c r="L71" s="541"/>
      <c r="M71" s="541"/>
      <c r="N71" s="541"/>
      <c r="O71" s="541"/>
      <c r="P71" s="542" t="s">
        <v>284</v>
      </c>
      <c r="Q71" s="542"/>
      <c r="R71" s="542"/>
      <c r="S71" s="542"/>
      <c r="T71" s="542"/>
      <c r="U71" s="542"/>
      <c r="V71" s="542"/>
      <c r="W71" s="542"/>
      <c r="X71" s="542"/>
      <c r="Y71" s="542"/>
      <c r="Z71" s="542"/>
      <c r="AA71" s="542"/>
      <c r="AB71" s="542"/>
      <c r="AC71" s="542"/>
      <c r="AD71" s="542"/>
      <c r="AE71" s="542"/>
      <c r="AF71" s="542"/>
      <c r="AG71" s="542"/>
      <c r="AH71" s="542"/>
      <c r="AI71" s="542"/>
      <c r="AJ71" s="542"/>
      <c r="AK71" s="542"/>
      <c r="AL71" s="542"/>
      <c r="AM71" s="542"/>
      <c r="AN71" s="542"/>
      <c r="AO71" s="542"/>
    </row>
    <row r="72" spans="1:41" s="274" customFormat="1" ht="12" x14ac:dyDescent="0.3">
      <c r="A72" s="540"/>
      <c r="B72" s="290">
        <v>1</v>
      </c>
      <c r="C72" s="290">
        <f>B72+1</f>
        <v>2</v>
      </c>
      <c r="D72" s="290">
        <f t="shared" ref="D72:O72" si="7">C72+1</f>
        <v>3</v>
      </c>
      <c r="E72" s="290">
        <f t="shared" si="7"/>
        <v>4</v>
      </c>
      <c r="F72" s="290">
        <f t="shared" si="7"/>
        <v>5</v>
      </c>
      <c r="G72" s="290">
        <f t="shared" si="7"/>
        <v>6</v>
      </c>
      <c r="H72" s="290">
        <f t="shared" si="7"/>
        <v>7</v>
      </c>
      <c r="I72" s="290">
        <f t="shared" si="7"/>
        <v>8</v>
      </c>
      <c r="J72" s="290">
        <f t="shared" si="7"/>
        <v>9</v>
      </c>
      <c r="K72" s="290">
        <f t="shared" si="7"/>
        <v>10</v>
      </c>
      <c r="L72" s="290">
        <f t="shared" si="7"/>
        <v>11</v>
      </c>
      <c r="M72" s="290">
        <f t="shared" si="7"/>
        <v>12</v>
      </c>
      <c r="N72" s="290">
        <f t="shared" si="7"/>
        <v>13</v>
      </c>
      <c r="O72" s="290">
        <f t="shared" si="7"/>
        <v>14</v>
      </c>
      <c r="P72" s="290" t="e">
        <f>IF(P70&gt;0,1,0)</f>
        <v>#DIV/0!</v>
      </c>
      <c r="Q72" s="290" t="e">
        <f>IF($P$70&gt;0,IF(AND(0&lt;P72,P72&lt;$P$70),P72+1,0),0)</f>
        <v>#DIV/0!</v>
      </c>
      <c r="R72" s="290" t="e">
        <f t="shared" ref="R72:AO72" si="8">IF($P$70&gt;0,IF(AND(0&lt;Q72,Q72&lt;$P$70),Q72+1,0),0)</f>
        <v>#DIV/0!</v>
      </c>
      <c r="S72" s="290" t="e">
        <f t="shared" si="8"/>
        <v>#DIV/0!</v>
      </c>
      <c r="T72" s="290" t="e">
        <f t="shared" si="8"/>
        <v>#DIV/0!</v>
      </c>
      <c r="U72" s="290" t="e">
        <f t="shared" si="8"/>
        <v>#DIV/0!</v>
      </c>
      <c r="V72" s="290" t="e">
        <f t="shared" si="8"/>
        <v>#DIV/0!</v>
      </c>
      <c r="W72" s="290" t="e">
        <f t="shared" si="8"/>
        <v>#DIV/0!</v>
      </c>
      <c r="X72" s="290" t="e">
        <f t="shared" si="8"/>
        <v>#DIV/0!</v>
      </c>
      <c r="Y72" s="290" t="e">
        <f t="shared" si="8"/>
        <v>#DIV/0!</v>
      </c>
      <c r="Z72" s="290" t="e">
        <f t="shared" si="8"/>
        <v>#DIV/0!</v>
      </c>
      <c r="AA72" s="290" t="e">
        <f t="shared" si="8"/>
        <v>#DIV/0!</v>
      </c>
      <c r="AB72" s="290" t="e">
        <f t="shared" si="8"/>
        <v>#DIV/0!</v>
      </c>
      <c r="AC72" s="290" t="e">
        <f t="shared" si="8"/>
        <v>#DIV/0!</v>
      </c>
      <c r="AD72" s="290" t="e">
        <f t="shared" si="8"/>
        <v>#DIV/0!</v>
      </c>
      <c r="AE72" s="290" t="e">
        <f t="shared" si="8"/>
        <v>#DIV/0!</v>
      </c>
      <c r="AF72" s="290" t="e">
        <f t="shared" si="8"/>
        <v>#DIV/0!</v>
      </c>
      <c r="AG72" s="290" t="e">
        <f t="shared" si="8"/>
        <v>#DIV/0!</v>
      </c>
      <c r="AH72" s="290" t="e">
        <f t="shared" si="8"/>
        <v>#DIV/0!</v>
      </c>
      <c r="AI72" s="290" t="e">
        <f t="shared" si="8"/>
        <v>#DIV/0!</v>
      </c>
      <c r="AJ72" s="290" t="e">
        <f t="shared" si="8"/>
        <v>#DIV/0!</v>
      </c>
      <c r="AK72" s="290" t="e">
        <f t="shared" si="8"/>
        <v>#DIV/0!</v>
      </c>
      <c r="AL72" s="290" t="e">
        <f t="shared" si="8"/>
        <v>#DIV/0!</v>
      </c>
      <c r="AM72" s="290" t="e">
        <f t="shared" si="8"/>
        <v>#DIV/0!</v>
      </c>
      <c r="AN72" s="290" t="e">
        <f t="shared" si="8"/>
        <v>#DIV/0!</v>
      </c>
      <c r="AO72" s="290" t="e">
        <f t="shared" si="8"/>
        <v>#DIV/0!</v>
      </c>
    </row>
    <row r="73" spans="1:41" s="274" customFormat="1" ht="11.5" x14ac:dyDescent="0.25">
      <c r="A73" s="291" t="s">
        <v>240</v>
      </c>
      <c r="B73" s="292">
        <f t="shared" ref="B73:N73" si="9">D12</f>
        <v>0</v>
      </c>
      <c r="C73" s="292">
        <f t="shared" si="9"/>
        <v>0</v>
      </c>
      <c r="D73" s="292">
        <f t="shared" si="9"/>
        <v>0</v>
      </c>
      <c r="E73" s="292">
        <f t="shared" si="9"/>
        <v>0</v>
      </c>
      <c r="F73" s="292">
        <f t="shared" si="9"/>
        <v>0</v>
      </c>
      <c r="G73" s="292">
        <f t="shared" si="9"/>
        <v>0</v>
      </c>
      <c r="H73" s="292">
        <f t="shared" si="9"/>
        <v>0</v>
      </c>
      <c r="I73" s="292">
        <f t="shared" si="9"/>
        <v>0</v>
      </c>
      <c r="J73" s="292">
        <f t="shared" si="9"/>
        <v>0</v>
      </c>
      <c r="K73" s="292">
        <f t="shared" si="9"/>
        <v>0</v>
      </c>
      <c r="L73" s="292">
        <f t="shared" si="9"/>
        <v>0</v>
      </c>
      <c r="M73" s="292">
        <f t="shared" si="9"/>
        <v>0</v>
      </c>
      <c r="N73" s="292">
        <f t="shared" si="9"/>
        <v>0</v>
      </c>
      <c r="O73" s="292">
        <f>N73</f>
        <v>0</v>
      </c>
      <c r="P73" s="292" t="e">
        <f>N(AND(P72&gt;0,$O$73&gt;0)*$O$73)</f>
        <v>#DIV/0!</v>
      </c>
      <c r="Q73" s="292" t="e">
        <f t="shared" ref="Q73:AO73" si="10">N(AND(Q72&gt;0,$O$73&gt;0)*$O$73)</f>
        <v>#DIV/0!</v>
      </c>
      <c r="R73" s="292" t="e">
        <f t="shared" si="10"/>
        <v>#DIV/0!</v>
      </c>
      <c r="S73" s="292" t="e">
        <f t="shared" si="10"/>
        <v>#DIV/0!</v>
      </c>
      <c r="T73" s="292" t="e">
        <f t="shared" si="10"/>
        <v>#DIV/0!</v>
      </c>
      <c r="U73" s="292" t="e">
        <f t="shared" si="10"/>
        <v>#DIV/0!</v>
      </c>
      <c r="V73" s="292" t="e">
        <f t="shared" si="10"/>
        <v>#DIV/0!</v>
      </c>
      <c r="W73" s="292" t="e">
        <f t="shared" si="10"/>
        <v>#DIV/0!</v>
      </c>
      <c r="X73" s="292" t="e">
        <f t="shared" si="10"/>
        <v>#DIV/0!</v>
      </c>
      <c r="Y73" s="292" t="e">
        <f t="shared" si="10"/>
        <v>#DIV/0!</v>
      </c>
      <c r="Z73" s="292" t="e">
        <f t="shared" si="10"/>
        <v>#DIV/0!</v>
      </c>
      <c r="AA73" s="292" t="e">
        <f t="shared" si="10"/>
        <v>#DIV/0!</v>
      </c>
      <c r="AB73" s="292" t="e">
        <f t="shared" si="10"/>
        <v>#DIV/0!</v>
      </c>
      <c r="AC73" s="292" t="e">
        <f t="shared" si="10"/>
        <v>#DIV/0!</v>
      </c>
      <c r="AD73" s="292" t="e">
        <f t="shared" si="10"/>
        <v>#DIV/0!</v>
      </c>
      <c r="AE73" s="292" t="e">
        <f t="shared" si="10"/>
        <v>#DIV/0!</v>
      </c>
      <c r="AF73" s="292" t="e">
        <f t="shared" si="10"/>
        <v>#DIV/0!</v>
      </c>
      <c r="AG73" s="292" t="e">
        <f t="shared" si="10"/>
        <v>#DIV/0!</v>
      </c>
      <c r="AH73" s="292" t="e">
        <f t="shared" si="10"/>
        <v>#DIV/0!</v>
      </c>
      <c r="AI73" s="292" t="e">
        <f t="shared" si="10"/>
        <v>#DIV/0!</v>
      </c>
      <c r="AJ73" s="292" t="e">
        <f t="shared" si="10"/>
        <v>#DIV/0!</v>
      </c>
      <c r="AK73" s="292" t="e">
        <f t="shared" si="10"/>
        <v>#DIV/0!</v>
      </c>
      <c r="AL73" s="292" t="e">
        <f t="shared" si="10"/>
        <v>#DIV/0!</v>
      </c>
      <c r="AM73" s="292" t="e">
        <f t="shared" si="10"/>
        <v>#DIV/0!</v>
      </c>
      <c r="AN73" s="292" t="e">
        <f t="shared" si="10"/>
        <v>#DIV/0!</v>
      </c>
      <c r="AO73" s="292" t="e">
        <f t="shared" si="10"/>
        <v>#DIV/0!</v>
      </c>
    </row>
    <row r="74" spans="1:41" s="274" customFormat="1" ht="11.5" x14ac:dyDescent="0.25">
      <c r="A74" s="291" t="s">
        <v>285</v>
      </c>
      <c r="B74" s="292"/>
      <c r="C74" s="292"/>
      <c r="D74" s="292"/>
      <c r="E74" s="292"/>
      <c r="F74" s="292"/>
      <c r="G74" s="292"/>
      <c r="H74" s="292"/>
      <c r="I74" s="292"/>
      <c r="J74" s="292"/>
      <c r="K74" s="292"/>
      <c r="L74" s="292"/>
      <c r="M74" s="292"/>
      <c r="N74" s="292"/>
      <c r="O74" s="293">
        <f>IF(Q6-Q9&gt;0,NPV(4%,P73:AO73),0)</f>
        <v>0</v>
      </c>
      <c r="P74" s="294"/>
      <c r="Q74" s="295"/>
    </row>
    <row r="75" spans="1:41" s="274" customFormat="1" ht="11.5" x14ac:dyDescent="0.25">
      <c r="A75" s="287" t="s">
        <v>286</v>
      </c>
      <c r="B75" s="296">
        <f>SUM(B73:B74)</f>
        <v>0</v>
      </c>
      <c r="C75" s="296">
        <f>SUM(C73:C74)</f>
        <v>0</v>
      </c>
      <c r="D75" s="296">
        <f>SUM(D73:D74)</f>
        <v>0</v>
      </c>
      <c r="E75" s="296">
        <f>SUM(E73:E74)</f>
        <v>0</v>
      </c>
      <c r="F75" s="296">
        <f>SUM(F73:F74)</f>
        <v>0</v>
      </c>
      <c r="G75" s="296">
        <f t="shared" ref="G75:O75" si="11">SUM(G73:G74)</f>
        <v>0</v>
      </c>
      <c r="H75" s="296">
        <f t="shared" si="11"/>
        <v>0</v>
      </c>
      <c r="I75" s="296">
        <f t="shared" si="11"/>
        <v>0</v>
      </c>
      <c r="J75" s="296">
        <f t="shared" si="11"/>
        <v>0</v>
      </c>
      <c r="K75" s="296">
        <f t="shared" si="11"/>
        <v>0</v>
      </c>
      <c r="L75" s="296">
        <f t="shared" si="11"/>
        <v>0</v>
      </c>
      <c r="M75" s="296">
        <f t="shared" si="11"/>
        <v>0</v>
      </c>
      <c r="N75" s="296">
        <f t="shared" si="11"/>
        <v>0</v>
      </c>
      <c r="O75" s="296">
        <f t="shared" si="11"/>
        <v>0</v>
      </c>
      <c r="P75" s="297"/>
    </row>
    <row r="76" spans="1:41" x14ac:dyDescent="0.35">
      <c r="A76"/>
      <c r="C76"/>
      <c r="D76"/>
    </row>
    <row r="77" spans="1:41" x14ac:dyDescent="0.35">
      <c r="A77"/>
      <c r="C77"/>
      <c r="D77"/>
      <c r="O77" s="298"/>
    </row>
  </sheetData>
  <mergeCells count="14">
    <mergeCell ref="A71:A72"/>
    <mergeCell ref="B71:O71"/>
    <mergeCell ref="P71:AO71"/>
    <mergeCell ref="A1:F1"/>
    <mergeCell ref="A2:L2"/>
    <mergeCell ref="A16:D16"/>
    <mergeCell ref="A17:D17"/>
    <mergeCell ref="A25:K31"/>
    <mergeCell ref="A69:K69"/>
    <mergeCell ref="A19:B19"/>
    <mergeCell ref="A20:B20"/>
    <mergeCell ref="A21:B21"/>
    <mergeCell ref="A22:B22"/>
    <mergeCell ref="A23:B23"/>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21"/>
  <sheetViews>
    <sheetView topLeftCell="A3" workbookViewId="0">
      <selection activeCell="E25" sqref="E25"/>
    </sheetView>
  </sheetViews>
  <sheetFormatPr defaultColWidth="9.1796875" defaultRowHeight="14.5" x14ac:dyDescent="0.35"/>
  <cols>
    <col min="1" max="1" width="37.7265625" style="324" customWidth="1"/>
    <col min="2" max="2" width="5" style="324" customWidth="1"/>
    <col min="3" max="3" width="18.7265625" style="323" customWidth="1"/>
    <col min="4" max="4" width="10.26953125" style="323" hidden="1" customWidth="1"/>
    <col min="5" max="12" width="19" style="324" customWidth="1"/>
    <col min="13" max="18" width="19" style="301" customWidth="1"/>
    <col min="19" max="25" width="7" style="301" customWidth="1"/>
    <col min="27" max="16384" width="9.1796875" style="301"/>
  </cols>
  <sheetData>
    <row r="1" spans="1:26" ht="19.5" customHeight="1" x14ac:dyDescent="0.4">
      <c r="A1" s="328" t="s">
        <v>306</v>
      </c>
      <c r="B1" s="299"/>
      <c r="C1" s="299"/>
      <c r="D1" s="299"/>
      <c r="E1" s="300"/>
      <c r="F1" s="300"/>
      <c r="G1" s="300"/>
      <c r="H1" s="300"/>
      <c r="I1" s="300"/>
      <c r="J1" s="300"/>
      <c r="K1" s="300"/>
      <c r="L1" s="300"/>
    </row>
    <row r="2" spans="1:26" ht="39" customHeight="1" x14ac:dyDescent="0.35">
      <c r="A2" s="556"/>
      <c r="B2" s="556"/>
      <c r="C2" s="556"/>
      <c r="D2" s="556"/>
      <c r="E2" s="556"/>
      <c r="F2" s="556"/>
      <c r="G2" s="556"/>
      <c r="H2" s="556"/>
      <c r="I2" s="556"/>
      <c r="J2" s="543"/>
      <c r="K2" s="543"/>
      <c r="L2" s="543"/>
      <c r="Z2" s="301"/>
    </row>
    <row r="3" spans="1:26" s="76" customFormat="1" ht="23.25" customHeight="1" x14ac:dyDescent="0.35">
      <c r="A3" s="302"/>
      <c r="B3" s="303"/>
      <c r="C3" s="304"/>
      <c r="D3" s="303" t="s">
        <v>287</v>
      </c>
      <c r="E3" s="557" t="s">
        <v>305</v>
      </c>
      <c r="F3" s="557"/>
      <c r="G3" s="557"/>
      <c r="H3" s="557"/>
      <c r="I3" s="557"/>
      <c r="J3" s="557"/>
      <c r="K3" s="557"/>
      <c r="L3" s="557"/>
      <c r="M3" s="557"/>
      <c r="N3" s="557"/>
      <c r="O3" s="557"/>
      <c r="P3" s="557"/>
      <c r="Q3" s="557"/>
      <c r="R3" s="557"/>
    </row>
    <row r="4" spans="1:26" s="76" customFormat="1" ht="13.5" x14ac:dyDescent="0.3">
      <c r="A4" s="305" t="s">
        <v>288</v>
      </c>
      <c r="B4" s="306"/>
      <c r="C4" s="307" t="s">
        <v>95</v>
      </c>
      <c r="D4" s="308">
        <v>0</v>
      </c>
      <c r="E4" s="309">
        <v>1</v>
      </c>
      <c r="F4" s="309">
        <v>2</v>
      </c>
      <c r="G4" s="309">
        <v>3</v>
      </c>
      <c r="H4" s="309">
        <v>4</v>
      </c>
      <c r="I4" s="309">
        <v>5</v>
      </c>
      <c r="J4" s="309">
        <v>6</v>
      </c>
      <c r="K4" s="309">
        <v>7</v>
      </c>
      <c r="L4" s="309">
        <v>8</v>
      </c>
      <c r="M4" s="309">
        <v>9</v>
      </c>
      <c r="N4" s="309">
        <v>10</v>
      </c>
      <c r="O4" s="309">
        <v>11</v>
      </c>
      <c r="P4" s="309">
        <v>12</v>
      </c>
      <c r="Q4" s="309">
        <v>13</v>
      </c>
      <c r="R4" s="309">
        <v>14</v>
      </c>
    </row>
    <row r="5" spans="1:26" s="76" customFormat="1" ht="13.5" x14ac:dyDescent="0.3">
      <c r="A5" s="263" t="s">
        <v>289</v>
      </c>
      <c r="B5" s="310"/>
      <c r="C5" s="73">
        <f>SUM(E5:R5)</f>
        <v>0</v>
      </c>
      <c r="D5" s="59"/>
      <c r="E5" s="59">
        <f>'Proiectii financiare_V,Ch act'!D86-SUM('Proiectii financiare_V,Ch act'!D81:D82)</f>
        <v>0</v>
      </c>
      <c r="F5" s="59">
        <f>'Proiectii financiare_V,Ch act'!E86-SUM('Proiectii financiare_V,Ch act'!E81:E82)</f>
        <v>0</v>
      </c>
      <c r="G5" s="59">
        <f>'Proiectii financiare_V,Ch act'!F86-SUM('Proiectii financiare_V,Ch act'!F81:F82)</f>
        <v>0</v>
      </c>
      <c r="H5" s="59">
        <f>'Proiectii financiare_V,Ch act'!G86-SUM('Proiectii financiare_V,Ch act'!G81:G82)</f>
        <v>0</v>
      </c>
      <c r="I5" s="59">
        <f>'Proiectii financiare_V,Ch act'!H86-SUM('Proiectii financiare_V,Ch act'!H81:H82)</f>
        <v>0</v>
      </c>
      <c r="J5" s="59">
        <f>'Proiectii financiare_V,Ch act'!I86-SUM('Proiectii financiare_V,Ch act'!I81:I82)</f>
        <v>0</v>
      </c>
      <c r="K5" s="59">
        <f>'Proiectii financiare_V,Ch act'!J86-SUM('Proiectii financiare_V,Ch act'!J81:J82)</f>
        <v>0</v>
      </c>
      <c r="L5" s="59">
        <f>'Proiectii financiare_V,Ch act'!K86-SUM('Proiectii financiare_V,Ch act'!K81:K82)</f>
        <v>0</v>
      </c>
      <c r="M5" s="59">
        <f>'Proiectii financiare_V,Ch act'!L86-SUM('Proiectii financiare_V,Ch act'!L81:L82)</f>
        <v>0</v>
      </c>
      <c r="N5" s="59">
        <f>'Proiectii financiare_V,Ch act'!M86-SUM('Proiectii financiare_V,Ch act'!M81:M82)</f>
        <v>0</v>
      </c>
      <c r="O5" s="59">
        <f>'Proiectii financiare_V,Ch act'!N86-SUM('Proiectii financiare_V,Ch act'!N81:N82)</f>
        <v>0</v>
      </c>
      <c r="P5" s="59">
        <f>'Proiectii financiare_V,Ch act'!O86-SUM('Proiectii financiare_V,Ch act'!O81:O82)</f>
        <v>0</v>
      </c>
      <c r="Q5" s="59">
        <f>'Proiectii financiare_V,Ch act'!P86-SUM('Proiectii financiare_V,Ch act'!P81:P82)</f>
        <v>0</v>
      </c>
      <c r="R5" s="59">
        <f>'Proiectii financiare_V,Ch act'!Q86-SUM('Proiectii financiare_V,Ch act'!Q81:Q82)</f>
        <v>0</v>
      </c>
    </row>
    <row r="6" spans="1:26" s="76" customFormat="1" ht="13.5" x14ac:dyDescent="0.3">
      <c r="A6" s="311" t="s">
        <v>290</v>
      </c>
      <c r="B6" s="312"/>
      <c r="C6" s="141">
        <f>SUM(E6:R6)</f>
        <v>0</v>
      </c>
      <c r="D6" s="69"/>
      <c r="E6" s="69">
        <f>'Proiectii financiare_V,Ch act'!D123</f>
        <v>0</v>
      </c>
      <c r="F6" s="69">
        <f>'Proiectii financiare_V,Ch act'!E123</f>
        <v>0</v>
      </c>
      <c r="G6" s="69">
        <f>'Proiectii financiare_V,Ch act'!F123</f>
        <v>0</v>
      </c>
      <c r="H6" s="69">
        <f>'Proiectii financiare_V,Ch act'!G123</f>
        <v>0</v>
      </c>
      <c r="I6" s="69">
        <f>'Proiectii financiare_V,Ch act'!H123</f>
        <v>0</v>
      </c>
      <c r="J6" s="69">
        <f>'Proiectii financiare_V,Ch act'!I123</f>
        <v>0</v>
      </c>
      <c r="K6" s="69">
        <f>'Proiectii financiare_V,Ch act'!J123</f>
        <v>0</v>
      </c>
      <c r="L6" s="69">
        <f>'Proiectii financiare_V,Ch act'!K123</f>
        <v>0</v>
      </c>
      <c r="M6" s="69">
        <f>'Proiectii financiare_V,Ch act'!L123</f>
        <v>0</v>
      </c>
      <c r="N6" s="69">
        <f>'Proiectii financiare_V,Ch act'!M123</f>
        <v>0</v>
      </c>
      <c r="O6" s="69">
        <f>'Proiectii financiare_V,Ch act'!N123</f>
        <v>0</v>
      </c>
      <c r="P6" s="69">
        <f>'Proiectii financiare_V,Ch act'!O123</f>
        <v>0</v>
      </c>
      <c r="Q6" s="69">
        <f>'Proiectii financiare_V,Ch act'!P123</f>
        <v>0</v>
      </c>
      <c r="R6" s="69">
        <f>'Proiectii financiare_V,Ch act'!Q123</f>
        <v>0</v>
      </c>
    </row>
    <row r="7" spans="1:26" s="145" customFormat="1" ht="26" x14ac:dyDescent="0.3">
      <c r="A7" s="313" t="s">
        <v>291</v>
      </c>
      <c r="B7" s="314"/>
      <c r="C7" s="86">
        <f>C5-C6</f>
        <v>0</v>
      </c>
      <c r="D7" s="89"/>
      <c r="E7" s="89">
        <f>E5-E6</f>
        <v>0</v>
      </c>
      <c r="F7" s="89">
        <f t="shared" ref="F7:R7" si="0">F5-F6</f>
        <v>0</v>
      </c>
      <c r="G7" s="89">
        <f t="shared" si="0"/>
        <v>0</v>
      </c>
      <c r="H7" s="89">
        <f t="shared" si="0"/>
        <v>0</v>
      </c>
      <c r="I7" s="89">
        <f t="shared" si="0"/>
        <v>0</v>
      </c>
      <c r="J7" s="89">
        <f t="shared" si="0"/>
        <v>0</v>
      </c>
      <c r="K7" s="89">
        <f t="shared" si="0"/>
        <v>0</v>
      </c>
      <c r="L7" s="89">
        <f t="shared" si="0"/>
        <v>0</v>
      </c>
      <c r="M7" s="89">
        <f t="shared" si="0"/>
        <v>0</v>
      </c>
      <c r="N7" s="89">
        <f t="shared" si="0"/>
        <v>0</v>
      </c>
      <c r="O7" s="89">
        <f t="shared" si="0"/>
        <v>0</v>
      </c>
      <c r="P7" s="89">
        <f t="shared" si="0"/>
        <v>0</v>
      </c>
      <c r="Q7" s="89">
        <f t="shared" si="0"/>
        <v>0</v>
      </c>
      <c r="R7" s="89">
        <f t="shared" si="0"/>
        <v>0</v>
      </c>
    </row>
    <row r="8" spans="1:26" s="76" customFormat="1" ht="13.5" x14ac:dyDescent="0.3">
      <c r="A8" s="315" t="s">
        <v>238</v>
      </c>
      <c r="B8" s="306"/>
      <c r="C8" s="123">
        <f>SUM(E8:R8)</f>
        <v>0</v>
      </c>
      <c r="D8" s="316"/>
      <c r="E8" s="316">
        <f>Investitie!F79</f>
        <v>0</v>
      </c>
      <c r="F8" s="316">
        <f>Investitie!G79</f>
        <v>0</v>
      </c>
      <c r="G8" s="316">
        <f>Investitie!H79</f>
        <v>0</v>
      </c>
      <c r="H8" s="316">
        <f>Investitie!I79</f>
        <v>0</v>
      </c>
      <c r="I8" s="316"/>
      <c r="J8" s="316"/>
      <c r="K8" s="316"/>
      <c r="L8" s="316"/>
      <c r="M8" s="316"/>
      <c r="N8" s="316"/>
      <c r="O8" s="316"/>
      <c r="P8" s="316"/>
      <c r="Q8" s="316"/>
      <c r="R8" s="316"/>
    </row>
    <row r="9" spans="1:26" s="145" customFormat="1" ht="13.5" x14ac:dyDescent="0.3">
      <c r="A9" s="313" t="s">
        <v>292</v>
      </c>
      <c r="B9" s="314"/>
      <c r="C9" s="86">
        <f>-C8</f>
        <v>0</v>
      </c>
      <c r="D9" s="89"/>
      <c r="E9" s="89">
        <f>-E8</f>
        <v>0</v>
      </c>
      <c r="F9" s="89">
        <f>-F8</f>
        <v>0</v>
      </c>
      <c r="G9" s="89">
        <f>-G8</f>
        <v>0</v>
      </c>
      <c r="H9" s="89">
        <f>-H8</f>
        <v>0</v>
      </c>
      <c r="I9" s="89"/>
      <c r="J9" s="89"/>
      <c r="K9" s="89"/>
      <c r="L9" s="89"/>
      <c r="M9" s="89"/>
      <c r="N9" s="89"/>
      <c r="O9" s="89"/>
      <c r="P9" s="89"/>
      <c r="Q9" s="89"/>
      <c r="R9" s="89"/>
    </row>
    <row r="10" spans="1:26" s="145" customFormat="1" ht="26" x14ac:dyDescent="0.3">
      <c r="A10" s="317" t="s">
        <v>293</v>
      </c>
      <c r="B10" s="318"/>
      <c r="C10" s="83">
        <f>C7+C9</f>
        <v>0</v>
      </c>
      <c r="D10" s="266"/>
      <c r="E10" s="266">
        <f>E7+E9</f>
        <v>0</v>
      </c>
      <c r="F10" s="266">
        <f t="shared" ref="F10:R10" si="1">F7+F9</f>
        <v>0</v>
      </c>
      <c r="G10" s="266">
        <f t="shared" si="1"/>
        <v>0</v>
      </c>
      <c r="H10" s="266">
        <f t="shared" si="1"/>
        <v>0</v>
      </c>
      <c r="I10" s="266">
        <f t="shared" si="1"/>
        <v>0</v>
      </c>
      <c r="J10" s="266">
        <f t="shared" si="1"/>
        <v>0</v>
      </c>
      <c r="K10" s="266">
        <f t="shared" si="1"/>
        <v>0</v>
      </c>
      <c r="L10" s="266">
        <f t="shared" si="1"/>
        <v>0</v>
      </c>
      <c r="M10" s="266">
        <f t="shared" si="1"/>
        <v>0</v>
      </c>
      <c r="N10" s="266">
        <f t="shared" si="1"/>
        <v>0</v>
      </c>
      <c r="O10" s="266">
        <f t="shared" si="1"/>
        <v>0</v>
      </c>
      <c r="P10" s="266">
        <f t="shared" si="1"/>
        <v>0</v>
      </c>
      <c r="Q10" s="266">
        <f t="shared" si="1"/>
        <v>0</v>
      </c>
      <c r="R10" s="266">
        <f t="shared" si="1"/>
        <v>0</v>
      </c>
    </row>
    <row r="11" spans="1:26" s="76" customFormat="1" ht="13.5" x14ac:dyDescent="0.3">
      <c r="A11" s="319" t="s">
        <v>294</v>
      </c>
      <c r="B11" s="310"/>
      <c r="C11" s="72">
        <f>SUM(E11:R11)</f>
        <v>0</v>
      </c>
      <c r="D11" s="59"/>
      <c r="E11" s="59">
        <f>Investitie!F95</f>
        <v>0</v>
      </c>
      <c r="F11" s="59">
        <f>Investitie!G95</f>
        <v>0</v>
      </c>
      <c r="G11" s="59">
        <f>Investitie!H95</f>
        <v>0</v>
      </c>
      <c r="H11" s="59">
        <f>Investitie!I95</f>
        <v>0</v>
      </c>
      <c r="I11" s="59"/>
      <c r="J11" s="59"/>
      <c r="K11" s="59"/>
      <c r="L11" s="59"/>
      <c r="M11" s="59"/>
      <c r="N11" s="59"/>
      <c r="O11" s="59"/>
      <c r="P11" s="59"/>
      <c r="Q11" s="59"/>
      <c r="R11" s="59"/>
    </row>
    <row r="12" spans="1:26" s="76" customFormat="1" ht="26" x14ac:dyDescent="0.3">
      <c r="A12" s="319" t="s">
        <v>295</v>
      </c>
      <c r="B12" s="310"/>
      <c r="C12" s="72">
        <f>SUM(E12:R12)</f>
        <v>0</v>
      </c>
      <c r="D12" s="59"/>
      <c r="E12" s="59">
        <f>SUM('Proiectii financiare_V,Ch act'!D81:D82)</f>
        <v>0</v>
      </c>
      <c r="F12" s="59">
        <f>SUM('Proiectii financiare_V,Ch act'!E81:E82)</f>
        <v>0</v>
      </c>
      <c r="G12" s="59">
        <f>SUM('Proiectii financiare_V,Ch act'!F81:F82)</f>
        <v>0</v>
      </c>
      <c r="H12" s="59">
        <f>SUM('Proiectii financiare_V,Ch act'!G81:G82)</f>
        <v>0</v>
      </c>
      <c r="I12" s="59">
        <f>SUM('Proiectii financiare_V,Ch act'!H81:H82)</f>
        <v>0</v>
      </c>
      <c r="J12" s="59">
        <f>SUM('Proiectii financiare_V,Ch act'!I81:I82)</f>
        <v>0</v>
      </c>
      <c r="K12" s="59">
        <f>SUM('Proiectii financiare_V,Ch act'!J81:J82)</f>
        <v>0</v>
      </c>
      <c r="L12" s="59">
        <f>SUM('Proiectii financiare_V,Ch act'!K81:K82)</f>
        <v>0</v>
      </c>
      <c r="M12" s="59">
        <f>SUM('Proiectii financiare_V,Ch act'!L81:L82)</f>
        <v>0</v>
      </c>
      <c r="N12" s="59">
        <f>SUM('Proiectii financiare_V,Ch act'!M81:M82)</f>
        <v>0</v>
      </c>
      <c r="O12" s="59">
        <f>SUM('Proiectii financiare_V,Ch act'!N81:N82)</f>
        <v>0</v>
      </c>
      <c r="P12" s="59">
        <f>SUM('Proiectii financiare_V,Ch act'!O81:O82)</f>
        <v>0</v>
      </c>
      <c r="Q12" s="59">
        <f>SUM('Proiectii financiare_V,Ch act'!P81:P82)</f>
        <v>0</v>
      </c>
      <c r="R12" s="59">
        <f>SUM('Proiectii financiare_V,Ch act'!Q81:Q82)</f>
        <v>0</v>
      </c>
    </row>
    <row r="13" spans="1:26" s="76" customFormat="1" ht="15" customHeight="1" x14ac:dyDescent="0.3">
      <c r="A13" s="263" t="s">
        <v>296</v>
      </c>
      <c r="B13" s="310"/>
      <c r="C13" s="72">
        <f>SUM(E13:R13)</f>
        <v>0</v>
      </c>
      <c r="D13" s="59"/>
      <c r="E13" s="59">
        <f>Investitie!F100</f>
        <v>0</v>
      </c>
      <c r="F13" s="59">
        <f>Investitie!G100</f>
        <v>0</v>
      </c>
      <c r="G13" s="59">
        <f>Investitie!H100</f>
        <v>0</v>
      </c>
      <c r="H13" s="59">
        <f>Investitie!I100</f>
        <v>0</v>
      </c>
      <c r="I13" s="59">
        <f>Investitie!J100</f>
        <v>0</v>
      </c>
      <c r="J13" s="59">
        <f>Investitie!K100</f>
        <v>0</v>
      </c>
      <c r="K13" s="59">
        <f>Investitie!L100</f>
        <v>0</v>
      </c>
      <c r="L13" s="59">
        <f>Investitie!M100</f>
        <v>0</v>
      </c>
      <c r="M13" s="59">
        <f>Investitie!N100</f>
        <v>0</v>
      </c>
      <c r="N13" s="59">
        <f>Investitie!O100</f>
        <v>0</v>
      </c>
      <c r="O13" s="59">
        <f>Investitie!P100</f>
        <v>0</v>
      </c>
      <c r="P13" s="59">
        <f>Investitie!Q100</f>
        <v>0</v>
      </c>
      <c r="Q13" s="59">
        <f>Investitie!R100</f>
        <v>0</v>
      </c>
      <c r="R13" s="59">
        <f>Investitie!S100</f>
        <v>0</v>
      </c>
    </row>
    <row r="14" spans="1:26" s="76" customFormat="1" ht="15" customHeight="1" x14ac:dyDescent="0.3">
      <c r="A14" s="319" t="s">
        <v>297</v>
      </c>
      <c r="B14" s="310"/>
      <c r="C14" s="72">
        <f>SUM(E14:R14)</f>
        <v>0</v>
      </c>
      <c r="D14" s="59"/>
      <c r="E14" s="59">
        <f>'Proiectii financiare_V,Ch act'!D124</f>
        <v>0</v>
      </c>
      <c r="F14" s="59">
        <f>'Proiectii financiare_V,Ch act'!E124</f>
        <v>0</v>
      </c>
      <c r="G14" s="59">
        <f>'Proiectii financiare_V,Ch act'!F124</f>
        <v>0</v>
      </c>
      <c r="H14" s="59">
        <f>'Proiectii financiare_V,Ch act'!G124</f>
        <v>0</v>
      </c>
      <c r="I14" s="59">
        <f>'Proiectii financiare_V,Ch act'!H124</f>
        <v>0</v>
      </c>
      <c r="J14" s="59">
        <f>'Proiectii financiare_V,Ch act'!I124</f>
        <v>0</v>
      </c>
      <c r="K14" s="59">
        <f>'Proiectii financiare_V,Ch act'!J124</f>
        <v>0</v>
      </c>
      <c r="L14" s="59">
        <f>'Proiectii financiare_V,Ch act'!K124</f>
        <v>0</v>
      </c>
      <c r="M14" s="59">
        <f>'Proiectii financiare_V,Ch act'!L124</f>
        <v>0</v>
      </c>
      <c r="N14" s="59">
        <f>'Proiectii financiare_V,Ch act'!M124</f>
        <v>0</v>
      </c>
      <c r="O14" s="59">
        <f>'Proiectii financiare_V,Ch act'!N124</f>
        <v>0</v>
      </c>
      <c r="P14" s="59">
        <f>'Proiectii financiare_V,Ch act'!O124</f>
        <v>0</v>
      </c>
      <c r="Q14" s="59">
        <f>'Proiectii financiare_V,Ch act'!P124</f>
        <v>0</v>
      </c>
      <c r="R14" s="59">
        <f>'Proiectii financiare_V,Ch act'!Q124</f>
        <v>0</v>
      </c>
    </row>
    <row r="15" spans="1:26" s="145" customFormat="1" ht="13.5" x14ac:dyDescent="0.3">
      <c r="A15" s="317" t="s">
        <v>298</v>
      </c>
      <c r="B15" s="318"/>
      <c r="C15" s="83">
        <f>C11-C13-C14</f>
        <v>0</v>
      </c>
      <c r="D15" s="266">
        <f>D11+D12-D13-D14</f>
        <v>0</v>
      </c>
      <c r="E15" s="266">
        <f>E11+E12-E13-E14</f>
        <v>0</v>
      </c>
      <c r="F15" s="266">
        <f t="shared" ref="F15:R15" si="2">F11+F12-F13-F14</f>
        <v>0</v>
      </c>
      <c r="G15" s="266">
        <f t="shared" si="2"/>
        <v>0</v>
      </c>
      <c r="H15" s="266">
        <f t="shared" si="2"/>
        <v>0</v>
      </c>
      <c r="I15" s="266">
        <f t="shared" si="2"/>
        <v>0</v>
      </c>
      <c r="J15" s="266">
        <f t="shared" si="2"/>
        <v>0</v>
      </c>
      <c r="K15" s="266">
        <f t="shared" si="2"/>
        <v>0</v>
      </c>
      <c r="L15" s="266">
        <f t="shared" si="2"/>
        <v>0</v>
      </c>
      <c r="M15" s="266">
        <f t="shared" si="2"/>
        <v>0</v>
      </c>
      <c r="N15" s="266">
        <f t="shared" si="2"/>
        <v>0</v>
      </c>
      <c r="O15" s="266">
        <f t="shared" si="2"/>
        <v>0</v>
      </c>
      <c r="P15" s="266">
        <f t="shared" si="2"/>
        <v>0</v>
      </c>
      <c r="Q15" s="266">
        <f t="shared" si="2"/>
        <v>0</v>
      </c>
      <c r="R15" s="266">
        <f t="shared" si="2"/>
        <v>0</v>
      </c>
    </row>
    <row r="16" spans="1:26" s="322" customFormat="1" ht="15.5" x14ac:dyDescent="0.3">
      <c r="A16" s="320" t="s">
        <v>299</v>
      </c>
      <c r="B16" s="321"/>
      <c r="C16" s="192">
        <f t="shared" ref="C16:R16" si="3">C7+C15+C9</f>
        <v>0</v>
      </c>
      <c r="D16" s="272">
        <f t="shared" si="3"/>
        <v>0</v>
      </c>
      <c r="E16" s="272">
        <f>E7+E15+E9</f>
        <v>0</v>
      </c>
      <c r="F16" s="272">
        <f t="shared" si="3"/>
        <v>0</v>
      </c>
      <c r="G16" s="272">
        <f t="shared" si="3"/>
        <v>0</v>
      </c>
      <c r="H16" s="272">
        <f t="shared" si="3"/>
        <v>0</v>
      </c>
      <c r="I16" s="272">
        <f t="shared" si="3"/>
        <v>0</v>
      </c>
      <c r="J16" s="272">
        <f t="shared" si="3"/>
        <v>0</v>
      </c>
      <c r="K16" s="272">
        <f t="shared" si="3"/>
        <v>0</v>
      </c>
      <c r="L16" s="272">
        <f t="shared" si="3"/>
        <v>0</v>
      </c>
      <c r="M16" s="272">
        <f t="shared" si="3"/>
        <v>0</v>
      </c>
      <c r="N16" s="272">
        <f t="shared" si="3"/>
        <v>0</v>
      </c>
      <c r="O16" s="272">
        <f t="shared" si="3"/>
        <v>0</v>
      </c>
      <c r="P16" s="272">
        <f t="shared" si="3"/>
        <v>0</v>
      </c>
      <c r="Q16" s="272">
        <f t="shared" si="3"/>
        <v>0</v>
      </c>
      <c r="R16" s="272">
        <f t="shared" si="3"/>
        <v>0</v>
      </c>
    </row>
    <row r="17" spans="1:26" s="322" customFormat="1" ht="15.5" x14ac:dyDescent="0.3">
      <c r="A17" s="320" t="s">
        <v>300</v>
      </c>
      <c r="B17" s="321"/>
      <c r="C17" s="192"/>
      <c r="D17" s="272">
        <f>D16</f>
        <v>0</v>
      </c>
      <c r="E17" s="272">
        <f>E16</f>
        <v>0</v>
      </c>
      <c r="F17" s="272">
        <f t="shared" ref="F17:R17" si="4">E17+F16</f>
        <v>0</v>
      </c>
      <c r="G17" s="272">
        <f t="shared" si="4"/>
        <v>0</v>
      </c>
      <c r="H17" s="272">
        <f t="shared" si="4"/>
        <v>0</v>
      </c>
      <c r="I17" s="272">
        <f t="shared" si="4"/>
        <v>0</v>
      </c>
      <c r="J17" s="272">
        <f t="shared" si="4"/>
        <v>0</v>
      </c>
      <c r="K17" s="272">
        <f t="shared" si="4"/>
        <v>0</v>
      </c>
      <c r="L17" s="272">
        <f t="shared" si="4"/>
        <v>0</v>
      </c>
      <c r="M17" s="272">
        <f t="shared" si="4"/>
        <v>0</v>
      </c>
      <c r="N17" s="272">
        <f t="shared" si="4"/>
        <v>0</v>
      </c>
      <c r="O17" s="272">
        <f t="shared" si="4"/>
        <v>0</v>
      </c>
      <c r="P17" s="272">
        <f t="shared" si="4"/>
        <v>0</v>
      </c>
      <c r="Q17" s="272">
        <f t="shared" si="4"/>
        <v>0</v>
      </c>
      <c r="R17" s="272">
        <f t="shared" si="4"/>
        <v>0</v>
      </c>
    </row>
    <row r="18" spans="1:26" s="76" customFormat="1" ht="13.5" x14ac:dyDescent="0.3">
      <c r="A18" s="148"/>
      <c r="B18" s="310"/>
      <c r="C18" s="323"/>
      <c r="D18" s="323"/>
      <c r="E18" s="324"/>
      <c r="F18" s="324"/>
      <c r="G18" s="324"/>
      <c r="H18" s="324"/>
      <c r="I18" s="324"/>
      <c r="J18" s="324"/>
      <c r="K18" s="324"/>
      <c r="L18" s="324"/>
    </row>
    <row r="19" spans="1:26" s="76" customFormat="1" ht="15.5" x14ac:dyDescent="0.3">
      <c r="A19" s="325" t="s">
        <v>301</v>
      </c>
      <c r="B19" s="326"/>
      <c r="C19" s="327"/>
      <c r="D19" s="327"/>
      <c r="E19" s="327" t="str">
        <f>IF(AND(E17&gt;=0,F17&gt;=0,G17&gt;=0,H17&gt;=0,I17&gt;=0,J17&gt;=0,K17&gt;=0,L17&gt;=0,M17&gt;=0,N17&gt;=0,O17&gt;=0,P17&gt;=0,Q17&gt;=0,R17&gt;=0),"DA","NU")</f>
        <v>DA</v>
      </c>
      <c r="F19" s="324"/>
      <c r="G19" s="324"/>
      <c r="H19" s="324"/>
      <c r="I19" s="324"/>
      <c r="J19" s="324"/>
      <c r="K19" s="324"/>
      <c r="L19" s="324"/>
    </row>
    <row r="20" spans="1:26" ht="16.5" customHeight="1" x14ac:dyDescent="0.35">
      <c r="A20" s="148"/>
      <c r="B20" s="59"/>
      <c r="C20" s="106"/>
      <c r="D20" s="106"/>
      <c r="E20" s="59"/>
      <c r="F20" s="59"/>
      <c r="G20" s="59"/>
      <c r="H20" s="59"/>
      <c r="I20" s="59"/>
      <c r="J20" s="59"/>
      <c r="K20" s="59"/>
      <c r="L20" s="59"/>
      <c r="Z20" s="301"/>
    </row>
    <row r="21" spans="1:26" ht="16.5" customHeight="1" x14ac:dyDescent="0.35">
      <c r="B21" s="59"/>
      <c r="C21" s="106"/>
      <c r="D21" s="106"/>
      <c r="E21" s="59"/>
      <c r="F21" s="59"/>
      <c r="G21" s="59"/>
      <c r="H21" s="59"/>
      <c r="I21" s="59"/>
      <c r="J21" s="59"/>
      <c r="K21" s="59"/>
      <c r="L21" s="59"/>
      <c r="Z21" s="301"/>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9"/>
  <sheetViews>
    <sheetView topLeftCell="A20" workbookViewId="0">
      <selection activeCell="N22" sqref="N22"/>
    </sheetView>
  </sheetViews>
  <sheetFormatPr defaultRowHeight="14.5" x14ac:dyDescent="0.35"/>
  <cols>
    <col min="1" max="1" width="37.453125" customWidth="1"/>
  </cols>
  <sheetData>
    <row r="2" spans="1:18" x14ac:dyDescent="0.35">
      <c r="A2" s="255"/>
      <c r="C2" s="256"/>
      <c r="D2" s="256"/>
    </row>
    <row r="3" spans="1:18" ht="35.25" customHeight="1" x14ac:dyDescent="0.35">
      <c r="A3" s="204" t="s">
        <v>201</v>
      </c>
      <c r="B3" s="60"/>
      <c r="C3" s="60"/>
      <c r="D3" s="60"/>
      <c r="E3" s="60"/>
      <c r="F3" s="60"/>
      <c r="G3" s="60"/>
      <c r="H3" s="227"/>
      <c r="I3" s="160"/>
      <c r="J3" s="227"/>
      <c r="K3" s="227"/>
      <c r="L3" s="227"/>
      <c r="M3" s="227"/>
      <c r="N3" s="60"/>
      <c r="O3" s="60"/>
      <c r="P3" s="60"/>
      <c r="Q3" s="60"/>
      <c r="R3" s="124"/>
    </row>
    <row r="4" spans="1:18" ht="15.5" x14ac:dyDescent="0.35">
      <c r="A4" s="197"/>
      <c r="B4" s="60"/>
      <c r="C4" s="60"/>
      <c r="D4" s="60"/>
      <c r="E4" s="60"/>
      <c r="F4" s="60"/>
      <c r="G4" s="60"/>
      <c r="H4" s="228"/>
      <c r="I4" s="212"/>
      <c r="J4" s="228"/>
      <c r="K4" s="228"/>
      <c r="L4" s="228"/>
      <c r="M4" s="228"/>
      <c r="N4" s="60"/>
      <c r="O4" s="60"/>
      <c r="P4" s="60"/>
      <c r="Q4" s="60"/>
      <c r="R4" s="124"/>
    </row>
    <row r="5" spans="1:18" ht="15.5" x14ac:dyDescent="0.35">
      <c r="A5" s="458" t="s">
        <v>202</v>
      </c>
      <c r="B5" s="458"/>
      <c r="C5" s="458"/>
      <c r="D5" s="458"/>
      <c r="E5" s="458"/>
      <c r="F5" s="458"/>
      <c r="G5" s="60"/>
      <c r="H5" s="228"/>
      <c r="I5" s="212"/>
      <c r="J5" s="228"/>
      <c r="K5" s="228"/>
      <c r="L5" s="228"/>
      <c r="M5" s="228"/>
      <c r="N5" s="60"/>
      <c r="O5" s="60"/>
      <c r="P5" s="60"/>
      <c r="Q5" s="60"/>
      <c r="R5" s="124"/>
    </row>
    <row r="6" spans="1:18" ht="15.5" x14ac:dyDescent="0.35">
      <c r="A6" s="458" t="s">
        <v>203</v>
      </c>
      <c r="B6" s="458"/>
      <c r="C6" s="458"/>
      <c r="D6" s="458"/>
      <c r="E6" s="458"/>
      <c r="F6" s="458"/>
      <c r="G6" s="60"/>
      <c r="H6" s="227"/>
      <c r="I6" s="160"/>
      <c r="J6" s="227"/>
      <c r="K6" s="227"/>
      <c r="L6" s="227"/>
      <c r="M6" s="227"/>
      <c r="N6" s="60"/>
      <c r="O6" s="60"/>
      <c r="P6" s="60"/>
      <c r="Q6" s="60"/>
      <c r="R6" s="124"/>
    </row>
    <row r="7" spans="1:18" ht="21.75" customHeight="1" x14ac:dyDescent="0.35">
      <c r="A7" s="458" t="s">
        <v>204</v>
      </c>
      <c r="B7" s="558"/>
      <c r="C7" s="558"/>
      <c r="D7" s="558"/>
      <c r="E7" s="558"/>
      <c r="F7" s="229"/>
      <c r="G7" s="60"/>
      <c r="H7" s="227"/>
      <c r="I7" s="160"/>
      <c r="J7" s="227"/>
      <c r="K7" s="227"/>
      <c r="L7" s="227"/>
      <c r="M7" s="227"/>
      <c r="N7" s="60"/>
      <c r="O7" s="60"/>
      <c r="P7" s="60"/>
      <c r="Q7" s="60"/>
      <c r="R7" s="124"/>
    </row>
    <row r="8" spans="1:18" ht="59.25" customHeight="1" x14ac:dyDescent="0.35">
      <c r="A8" s="458" t="s">
        <v>205</v>
      </c>
      <c r="B8" s="558"/>
      <c r="C8" s="558"/>
      <c r="D8" s="558"/>
      <c r="E8" s="558"/>
      <c r="F8" s="229"/>
      <c r="G8" s="60"/>
      <c r="H8" s="228"/>
      <c r="I8" s="212"/>
      <c r="J8" s="228"/>
      <c r="K8" s="228"/>
      <c r="L8" s="228"/>
      <c r="M8" s="228"/>
      <c r="N8" s="60"/>
      <c r="O8" s="60"/>
      <c r="P8" s="60"/>
      <c r="Q8" s="60"/>
      <c r="R8" s="124"/>
    </row>
    <row r="9" spans="1:18" ht="33" customHeight="1" x14ac:dyDescent="0.35">
      <c r="A9" s="570" t="s">
        <v>206</v>
      </c>
      <c r="B9" s="558"/>
      <c r="C9" s="558"/>
      <c r="D9" s="558"/>
      <c r="E9" s="558"/>
      <c r="F9" s="229"/>
      <c r="G9" s="60"/>
      <c r="H9" s="228"/>
      <c r="I9" s="212"/>
      <c r="J9" s="228"/>
      <c r="K9" s="228"/>
      <c r="L9" s="228"/>
      <c r="M9" s="228"/>
      <c r="N9" s="60"/>
      <c r="O9" s="60"/>
      <c r="P9" s="60"/>
      <c r="Q9" s="60"/>
      <c r="R9" s="124"/>
    </row>
    <row r="10" spans="1:18" ht="53.25" customHeight="1" x14ac:dyDescent="0.35">
      <c r="A10" s="570" t="s">
        <v>207</v>
      </c>
      <c r="B10" s="558"/>
      <c r="C10" s="558"/>
      <c r="D10" s="558"/>
      <c r="E10" s="558"/>
      <c r="F10" s="229"/>
      <c r="G10" s="60"/>
      <c r="H10" s="228"/>
      <c r="I10" s="212"/>
      <c r="J10" s="228"/>
      <c r="K10" s="228"/>
      <c r="L10" s="228"/>
      <c r="M10" s="228"/>
      <c r="N10" s="60"/>
      <c r="O10" s="60"/>
      <c r="P10" s="60"/>
      <c r="Q10" s="60"/>
      <c r="R10" s="124"/>
    </row>
    <row r="11" spans="1:18" ht="15.5" x14ac:dyDescent="0.35">
      <c r="A11" s="458" t="s">
        <v>208</v>
      </c>
      <c r="B11" s="558"/>
      <c r="C11" s="558"/>
      <c r="D11" s="558"/>
      <c r="E11" s="558"/>
      <c r="F11" s="229"/>
      <c r="G11" s="60"/>
      <c r="H11" s="228"/>
      <c r="I11" s="212"/>
      <c r="J11" s="228"/>
      <c r="K11" s="228"/>
      <c r="L11" s="228"/>
      <c r="M11" s="228"/>
      <c r="N11" s="60"/>
      <c r="O11" s="60"/>
      <c r="P11" s="60"/>
      <c r="Q11" s="60"/>
      <c r="R11" s="124"/>
    </row>
    <row r="12" spans="1:18" ht="33.75" customHeight="1" x14ac:dyDescent="0.35">
      <c r="A12" s="571" t="s">
        <v>209</v>
      </c>
      <c r="B12" s="562"/>
      <c r="C12" s="562"/>
      <c r="D12" s="562"/>
      <c r="E12" s="562"/>
      <c r="F12" s="229"/>
      <c r="G12" s="60"/>
      <c r="H12" s="227"/>
      <c r="I12" s="160"/>
      <c r="J12" s="227"/>
      <c r="K12" s="227"/>
      <c r="L12" s="227"/>
      <c r="M12" s="227"/>
      <c r="N12" s="60"/>
      <c r="O12" s="60"/>
      <c r="P12" s="60"/>
      <c r="Q12" s="60"/>
      <c r="R12" s="124"/>
    </row>
    <row r="13" spans="1:18" ht="33.75" customHeight="1" x14ac:dyDescent="0.35">
      <c r="A13" s="571" t="s">
        <v>210</v>
      </c>
      <c r="B13" s="562"/>
      <c r="C13" s="562"/>
      <c r="D13" s="562"/>
      <c r="E13" s="562"/>
      <c r="F13" s="229"/>
      <c r="G13" s="60"/>
      <c r="H13" s="228"/>
      <c r="I13" s="160"/>
      <c r="J13" s="228"/>
      <c r="K13" s="228"/>
      <c r="L13" s="228"/>
      <c r="M13" s="228"/>
      <c r="N13" s="60"/>
      <c r="O13" s="60"/>
      <c r="P13" s="60"/>
      <c r="Q13" s="60"/>
      <c r="R13" s="124"/>
    </row>
    <row r="14" spans="1:18" ht="74.25" customHeight="1" x14ac:dyDescent="0.35">
      <c r="A14" s="458" t="s">
        <v>211</v>
      </c>
      <c r="B14" s="558"/>
      <c r="C14" s="558"/>
      <c r="D14" s="558"/>
      <c r="E14" s="558"/>
      <c r="F14" s="229"/>
      <c r="G14" s="60"/>
      <c r="H14" s="60"/>
      <c r="I14" s="162"/>
      <c r="J14" s="230"/>
      <c r="K14" s="230"/>
      <c r="L14" s="231"/>
      <c r="M14" s="231"/>
      <c r="N14" s="60"/>
      <c r="O14" s="60"/>
      <c r="P14" s="60"/>
      <c r="Q14" s="60"/>
      <c r="R14" s="124"/>
    </row>
    <row r="15" spans="1:18" ht="72" customHeight="1" x14ac:dyDescent="0.35">
      <c r="A15" s="570" t="s">
        <v>212</v>
      </c>
      <c r="B15" s="558"/>
      <c r="C15" s="558"/>
      <c r="D15" s="558"/>
      <c r="E15" s="558"/>
      <c r="F15" s="60"/>
      <c r="G15" s="60"/>
      <c r="H15" s="228"/>
      <c r="I15" s="162"/>
      <c r="J15" s="230"/>
      <c r="K15" s="230"/>
      <c r="L15" s="231"/>
      <c r="M15" s="231"/>
      <c r="N15" s="60"/>
      <c r="O15" s="60"/>
      <c r="P15" s="60"/>
      <c r="Q15" s="60"/>
      <c r="R15" s="124"/>
    </row>
    <row r="16" spans="1:18" ht="51" customHeight="1" x14ac:dyDescent="0.35">
      <c r="A16" s="561" t="s">
        <v>213</v>
      </c>
      <c r="B16" s="562"/>
      <c r="C16" s="562"/>
      <c r="D16" s="562"/>
      <c r="E16" s="562"/>
      <c r="F16" s="232" t="s">
        <v>214</v>
      </c>
      <c r="G16" s="563" t="s">
        <v>215</v>
      </c>
      <c r="H16" s="564"/>
      <c r="I16" s="564"/>
      <c r="J16" s="564"/>
      <c r="K16" s="564"/>
      <c r="L16" s="60"/>
      <c r="M16" s="60"/>
      <c r="N16" s="60"/>
      <c r="O16" s="60"/>
      <c r="P16" s="60"/>
      <c r="Q16" s="60"/>
      <c r="R16" s="124"/>
    </row>
    <row r="17" spans="1:18" ht="47.25" customHeight="1" x14ac:dyDescent="0.35">
      <c r="A17" s="233" t="s">
        <v>216</v>
      </c>
      <c r="B17" s="60"/>
      <c r="C17" s="60"/>
      <c r="D17" s="60"/>
      <c r="E17" s="60"/>
      <c r="F17" s="60"/>
      <c r="G17" s="560" t="s">
        <v>216</v>
      </c>
      <c r="H17" s="560"/>
      <c r="I17" s="560"/>
      <c r="J17" s="60"/>
      <c r="K17" s="60"/>
      <c r="L17" s="227"/>
      <c r="M17" s="227"/>
      <c r="N17" s="60"/>
      <c r="O17" s="60"/>
      <c r="P17" s="60"/>
      <c r="Q17" s="60"/>
      <c r="R17" s="124"/>
    </row>
    <row r="18" spans="1:18" ht="35.25" customHeight="1" x14ac:dyDescent="0.35">
      <c r="A18" s="565" t="s">
        <v>217</v>
      </c>
      <c r="B18" s="458"/>
      <c r="C18" s="458"/>
      <c r="D18" s="458"/>
      <c r="E18" s="458"/>
      <c r="F18" s="60"/>
      <c r="G18" s="569" t="s">
        <v>218</v>
      </c>
      <c r="H18" s="560"/>
      <c r="I18" s="560"/>
      <c r="J18" s="560"/>
      <c r="K18" s="560"/>
      <c r="L18" s="227"/>
      <c r="M18" s="227"/>
      <c r="N18" s="60"/>
      <c r="O18" s="60"/>
      <c r="P18" s="60"/>
      <c r="Q18" s="60"/>
      <c r="R18" s="124"/>
    </row>
    <row r="19" spans="1:18" ht="57.75" customHeight="1" x14ac:dyDescent="0.35">
      <c r="A19" s="565" t="s">
        <v>219</v>
      </c>
      <c r="B19" s="558"/>
      <c r="C19" s="558"/>
      <c r="D19" s="558"/>
      <c r="E19" s="558"/>
      <c r="F19" s="60"/>
      <c r="G19" s="560" t="s">
        <v>220</v>
      </c>
      <c r="H19" s="568"/>
      <c r="I19" s="568"/>
      <c r="J19" s="568"/>
      <c r="K19" s="568"/>
      <c r="L19" s="227"/>
      <c r="M19" s="227"/>
      <c r="N19" s="60"/>
      <c r="O19" s="60"/>
      <c r="P19" s="60"/>
      <c r="Q19" s="60"/>
      <c r="R19" s="124"/>
    </row>
    <row r="20" spans="1:18" ht="97.15" customHeight="1" x14ac:dyDescent="0.35">
      <c r="A20" s="458" t="s">
        <v>221</v>
      </c>
      <c r="B20" s="558"/>
      <c r="C20" s="558"/>
      <c r="D20" s="558"/>
      <c r="E20" s="558"/>
      <c r="F20" s="60"/>
      <c r="G20" s="60"/>
      <c r="H20" s="227"/>
      <c r="I20" s="160"/>
      <c r="J20" s="227"/>
      <c r="K20" s="227"/>
      <c r="L20" s="227"/>
      <c r="M20" s="227"/>
      <c r="N20" s="60"/>
      <c r="O20" s="60"/>
      <c r="P20" s="60"/>
      <c r="Q20" s="60"/>
      <c r="R20" s="124"/>
    </row>
    <row r="21" spans="1:18" ht="16" thickBot="1" x14ac:dyDescent="0.4">
      <c r="A21" s="197"/>
      <c r="B21" s="60"/>
      <c r="C21" s="60"/>
      <c r="D21" s="60"/>
      <c r="E21" s="60"/>
      <c r="F21" s="60"/>
      <c r="G21" s="60"/>
      <c r="H21" s="227"/>
      <c r="I21" s="160"/>
      <c r="J21" s="227"/>
      <c r="K21" s="227"/>
      <c r="L21" s="227"/>
      <c r="M21" s="227"/>
      <c r="N21" s="60"/>
      <c r="O21" s="60"/>
      <c r="P21" s="60"/>
      <c r="Q21" s="60"/>
      <c r="R21" s="124"/>
    </row>
    <row r="22" spans="1:18" ht="33" x14ac:dyDescent="0.35">
      <c r="A22" s="234" t="s">
        <v>222</v>
      </c>
      <c r="B22" s="235"/>
      <c r="C22" s="236" t="s">
        <v>223</v>
      </c>
      <c r="D22" s="60"/>
      <c r="E22" s="232" t="s">
        <v>214</v>
      </c>
      <c r="F22" s="60"/>
      <c r="G22" s="566" t="s">
        <v>224</v>
      </c>
      <c r="H22" s="567"/>
      <c r="I22" s="567"/>
      <c r="J22" s="237"/>
      <c r="K22" s="238" t="s">
        <v>223</v>
      </c>
      <c r="L22" s="162"/>
      <c r="M22" s="227"/>
      <c r="N22" s="60"/>
      <c r="O22" s="60"/>
      <c r="P22" s="60"/>
      <c r="Q22" s="60"/>
      <c r="R22" s="124"/>
    </row>
    <row r="23" spans="1:18" ht="31.5" customHeight="1" x14ac:dyDescent="0.35">
      <c r="A23" s="239" t="s">
        <v>225</v>
      </c>
      <c r="B23" s="240">
        <f>'Rentabilitate investitie'!B4</f>
        <v>0.04</v>
      </c>
      <c r="C23" s="60"/>
      <c r="D23" s="60"/>
      <c r="E23" s="60"/>
      <c r="F23" s="60"/>
      <c r="G23" s="559" t="s">
        <v>226</v>
      </c>
      <c r="H23" s="560"/>
      <c r="I23" s="560"/>
      <c r="J23" s="241"/>
      <c r="K23" s="238" t="s">
        <v>223</v>
      </c>
      <c r="L23" s="162"/>
      <c r="M23" s="227"/>
      <c r="N23" s="60"/>
      <c r="O23" s="60"/>
      <c r="P23" s="60"/>
      <c r="Q23" s="60"/>
      <c r="R23" s="124"/>
    </row>
    <row r="24" spans="1:18" ht="15.5" x14ac:dyDescent="0.35">
      <c r="A24" s="239" t="s">
        <v>227</v>
      </c>
      <c r="B24" s="242"/>
      <c r="C24" s="236" t="s">
        <v>223</v>
      </c>
      <c r="D24" s="60"/>
      <c r="E24" s="60"/>
      <c r="F24" s="60"/>
      <c r="G24" s="243"/>
      <c r="H24" s="227"/>
      <c r="I24" s="160"/>
      <c r="J24" s="244"/>
      <c r="K24" s="227"/>
      <c r="L24" s="227"/>
      <c r="M24" s="227"/>
      <c r="N24" s="60"/>
      <c r="O24" s="60"/>
      <c r="P24" s="60"/>
      <c r="Q24" s="60"/>
      <c r="R24" s="124"/>
    </row>
    <row r="25" spans="1:18" ht="15.5" x14ac:dyDescent="0.35">
      <c r="A25" s="245"/>
      <c r="B25" s="240"/>
      <c r="C25" s="60"/>
      <c r="D25" s="60"/>
      <c r="E25" s="60"/>
      <c r="F25" s="60"/>
      <c r="G25" s="246" t="s">
        <v>228</v>
      </c>
      <c r="H25" s="60"/>
      <c r="I25" s="60"/>
      <c r="J25" s="244"/>
      <c r="K25" s="227"/>
      <c r="L25" s="227"/>
      <c r="M25" s="227"/>
      <c r="N25" s="60"/>
      <c r="O25" s="60"/>
      <c r="P25" s="60"/>
      <c r="Q25" s="60"/>
      <c r="R25" s="124"/>
    </row>
    <row r="26" spans="1:18" ht="16" thickBot="1" x14ac:dyDescent="0.4">
      <c r="A26" s="247" t="s">
        <v>228</v>
      </c>
      <c r="B26" s="240"/>
      <c r="C26" s="60"/>
      <c r="D26" s="60"/>
      <c r="E26" s="60"/>
      <c r="F26" s="60"/>
      <c r="G26" s="248"/>
      <c r="H26" s="249" t="s">
        <v>229</v>
      </c>
      <c r="I26" s="250" t="str">
        <f>IFERROR(H21/(H22-H23),"")</f>
        <v/>
      </c>
      <c r="J26" s="251">
        <f>J22-J23</f>
        <v>0</v>
      </c>
      <c r="K26" s="210" t="s">
        <v>230</v>
      </c>
      <c r="L26" s="227"/>
      <c r="M26" s="227"/>
      <c r="N26" s="60"/>
      <c r="O26" s="60"/>
      <c r="P26" s="60"/>
      <c r="Q26" s="60"/>
      <c r="R26" s="124"/>
    </row>
    <row r="27" spans="1:18" ht="16" thickBot="1" x14ac:dyDescent="0.4">
      <c r="A27" s="252" t="s">
        <v>229</v>
      </c>
      <c r="B27" s="253">
        <f>IFERROR(B22/(B23-B24),"")</f>
        <v>0</v>
      </c>
      <c r="C27" s="210" t="s">
        <v>230</v>
      </c>
      <c r="D27" s="60"/>
      <c r="E27" s="60"/>
      <c r="F27" s="60"/>
      <c r="G27" s="60"/>
      <c r="H27" s="227"/>
      <c r="I27" s="160"/>
      <c r="J27" s="227"/>
      <c r="K27" s="227"/>
      <c r="L27" s="227"/>
      <c r="M27" s="227"/>
      <c r="N27" s="60"/>
      <c r="O27" s="60"/>
      <c r="P27" s="60"/>
      <c r="Q27" s="60"/>
      <c r="R27" s="124"/>
    </row>
    <row r="28" spans="1:18" x14ac:dyDescent="0.35">
      <c r="A28" s="197"/>
      <c r="B28" s="60"/>
      <c r="C28" s="60"/>
      <c r="D28" s="60"/>
      <c r="E28" s="60"/>
      <c r="F28" s="60"/>
      <c r="G28" s="60"/>
      <c r="H28" s="60"/>
      <c r="I28" s="160"/>
      <c r="J28" s="60"/>
      <c r="K28" s="60"/>
      <c r="L28" s="60"/>
      <c r="M28" s="60"/>
      <c r="N28" s="60"/>
      <c r="O28" s="60"/>
      <c r="P28" s="60"/>
      <c r="Q28" s="60"/>
      <c r="R28" s="124"/>
    </row>
    <row r="29" spans="1:18" x14ac:dyDescent="0.35">
      <c r="A29" s="255"/>
      <c r="C29" s="256"/>
      <c r="D29" s="256"/>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2025-12-10T10:14:02Z</dcterms:modified>
</cp:coreProperties>
</file>